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1.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850"/>
  </bookViews>
  <sheets>
    <sheet name="Transactions Report - CPP" sheetId="18" r:id="rId1"/>
    <sheet name="CPP Footnotes" sheetId="37" r:id="rId2"/>
    <sheet name="CPP - Citi" sheetId="53" r:id="rId3"/>
    <sheet name="CDCI" sheetId="46" r:id="rId4"/>
    <sheet name="AIFP.ASSP" sheetId="58" r:id="rId5"/>
    <sheet name="TIP.AGP" sheetId="49" r:id="rId6"/>
    <sheet name="AIG" sheetId="62" r:id="rId7"/>
    <sheet name="CBLI" sheetId="19" r:id="rId8"/>
    <sheet name="SBA" sheetId="41" r:id="rId9"/>
    <sheet name="PPIP" sheetId="32" r:id="rId10"/>
    <sheet name="HAMP" sheetId="55" r:id="rId11"/>
    <sheet name="HAMP Incentive PMTs" sheetId="59" r:id="rId12"/>
    <sheet name="HHF" sheetId="45" r:id="rId13"/>
    <sheet name="FHA Short Refi" sheetId="47" r:id="rId14"/>
  </sheets>
  <externalReferences>
    <externalReference r:id="rId15"/>
  </externalReferences>
  <definedNames>
    <definedName name="_xlnm._FilterDatabase" localSheetId="4" hidden="1">AIFP.ASSP!$T$6:$T$41</definedName>
    <definedName name="_xlnm._FilterDatabase" localSheetId="3" hidden="1">CDCI!$A$4:$IS$7</definedName>
    <definedName name="_xlnm._FilterDatabase" localSheetId="2" hidden="1">'CPP - Citi'!$B$4:$F$5</definedName>
    <definedName name="_xlnm._FilterDatabase" localSheetId="10" hidden="1">HAMP!$A$4:$R$813</definedName>
    <definedName name="_xlnm._FilterDatabase" localSheetId="0" hidden="1">'Transactions Report - CPP'!$A$12:$IW$764</definedName>
    <definedName name="Column" localSheetId="3">'[1]TREASURY REPORTING MATRIX'!$A$3:$IV$3</definedName>
    <definedName name="Column" localSheetId="12">'[1]TREASURY REPORTING MATRIX'!$A$3:$IV$3</definedName>
    <definedName name="Column">'[1]TREASURY REPORTING MATRIX'!$A$3:$IV$3</definedName>
    <definedName name="Matrix" localSheetId="3">'[1]TREASURY REPORTING MATRIX'!$A$3:$IV$65536</definedName>
    <definedName name="Matrix" localSheetId="12">'[1]TREASURY REPORTING MATRIX'!$A$3:$IV$65536</definedName>
    <definedName name="Matrix">'[1]TREASURY REPORTING MATRIX'!$A$3:$IV$65536</definedName>
    <definedName name="_xlnm.Print_Area" localSheetId="4">AIFP.ASSP!$A$1:$W$116</definedName>
    <definedName name="_xlnm.Print_Area" localSheetId="6">AIG!$A$1:$R$45</definedName>
    <definedName name="_xlnm.Print_Area" localSheetId="7">CBLI!$A$1:$Q$12</definedName>
    <definedName name="_xlnm.Print_Area" localSheetId="3">CDCI!$A$1:$N$98</definedName>
    <definedName name="_xlnm.Print_Area" localSheetId="2">'CPP - Citi'!$B$1:$I$23</definedName>
    <definedName name="_xlnm.Print_Area" localSheetId="1">'CPP Footnotes'!$A$1:$R$63</definedName>
    <definedName name="_xlnm.Print_Area" localSheetId="13">'FHA Short Refi'!$A$1:$L$18</definedName>
    <definedName name="_xlnm.Print_Area" localSheetId="10">HAMP!$A$1:$M$841</definedName>
    <definedName name="_xlnm.Print_Area" localSheetId="11">'HAMP Incentive PMTs'!$A$1:$I$91</definedName>
    <definedName name="_xlnm.Print_Area" localSheetId="12">HHF!$A$1:$K$57</definedName>
    <definedName name="_xlnm.Print_Area" localSheetId="9">PPIP!$A$1:$V$43</definedName>
    <definedName name="_xlnm.Print_Area" localSheetId="8">SBA!$A$1:$Q$50</definedName>
    <definedName name="_xlnm.Print_Area" localSheetId="5">TIP.AGP!$A$1:$W$33</definedName>
    <definedName name="_xlnm.Print_Area" localSheetId="0">'Transactions Report - CPP'!$A$1:$R$777</definedName>
    <definedName name="_xlnm.Print_Titles" localSheetId="3">CDCI!$3:$4</definedName>
    <definedName name="_xlnm.Print_Titles" localSheetId="2">'CPP - Citi'!$4:$4</definedName>
    <definedName name="_xlnm.Print_Titles" localSheetId="10">HAMP!$3:$4</definedName>
    <definedName name="_xlnm.Print_Titles" localSheetId="11">'HAMP Incentive PMTs'!$6:$6</definedName>
    <definedName name="_xlnm.Print_Titles" localSheetId="12">HHF!$4:$5</definedName>
    <definedName name="_xlnm.Print_Titles" localSheetId="0">'Transactions Report - CPP'!$11:$12</definedName>
    <definedName name="Row" localSheetId="3">'[1]TREASURY REPORTING MATRIX'!$A$3:$A$65536</definedName>
    <definedName name="Row" localSheetId="12">'[1]TREASURY REPORTING MATRIX'!$A$3:$A$65536</definedName>
    <definedName name="Row">'[1]TREASURY REPORTING MATRIX'!$A$3:$A$65536</definedName>
  </definedNames>
  <calcPr calcId="125725"/>
</workbook>
</file>

<file path=xl/calcChain.xml><?xml version="1.0" encoding="utf-8"?>
<calcChain xmlns="http://schemas.openxmlformats.org/spreadsheetml/2006/main">
  <c r="L804" i="55"/>
  <c r="L514"/>
  <c r="L771"/>
  <c r="Q28" i="62"/>
  <c r="L195" i="18" l="1"/>
  <c r="L631" i="55"/>
  <c r="L812"/>
  <c r="L587"/>
  <c r="L647"/>
  <c r="L209"/>
  <c r="G820"/>
  <c r="K820"/>
  <c r="L816"/>
  <c r="L764"/>
  <c r="L548"/>
  <c r="L464"/>
  <c r="L421"/>
  <c r="L385"/>
  <c r="L371"/>
  <c r="L346"/>
  <c r="L326"/>
  <c r="L279"/>
  <c r="L222"/>
  <c r="L172"/>
  <c r="L118"/>
  <c r="L108"/>
  <c r="L86"/>
  <c r="L34"/>
  <c r="N36" i="62" l="1"/>
  <c r="R18" i="32"/>
  <c r="L768" i="55" l="1"/>
  <c r="E91" i="59"/>
  <c r="F91"/>
  <c r="G91"/>
  <c r="D91"/>
  <c r="L457" i="55" l="1"/>
  <c r="L694"/>
  <c r="L635" i="18"/>
  <c r="U27" i="49" l="1"/>
  <c r="R8"/>
  <c r="I10" i="62"/>
  <c r="R17" i="32"/>
  <c r="L705" i="55"/>
  <c r="L547"/>
  <c r="L420"/>
  <c r="L384"/>
  <c r="L370"/>
  <c r="L152"/>
  <c r="L48"/>
  <c r="L33"/>
  <c r="L73"/>
  <c r="L818"/>
  <c r="L815"/>
  <c r="L811"/>
  <c r="L807"/>
  <c r="L803"/>
  <c r="L801"/>
  <c r="L799"/>
  <c r="L797"/>
  <c r="L795"/>
  <c r="L790"/>
  <c r="L788"/>
  <c r="L786"/>
  <c r="L781"/>
  <c r="L779"/>
  <c r="L776"/>
  <c r="L770"/>
  <c r="L766"/>
  <c r="L763"/>
  <c r="L760"/>
  <c r="L758"/>
  <c r="L756"/>
  <c r="L754"/>
  <c r="L752"/>
  <c r="L750"/>
  <c r="L748"/>
  <c r="L741"/>
  <c r="L737"/>
  <c r="L734"/>
  <c r="L731"/>
  <c r="L728"/>
  <c r="L720"/>
  <c r="L717"/>
  <c r="L709"/>
  <c r="L704"/>
  <c r="L690"/>
  <c r="L686"/>
  <c r="L673"/>
  <c r="L668"/>
  <c r="L663"/>
  <c r="L658"/>
  <c r="L642"/>
  <c r="L636"/>
  <c r="L630"/>
  <c r="L622"/>
  <c r="L617"/>
  <c r="L612"/>
  <c r="L602"/>
  <c r="L597"/>
  <c r="L592"/>
  <c r="L586"/>
  <c r="L571"/>
  <c r="L565"/>
  <c r="L553"/>
  <c r="L546"/>
  <c r="L541"/>
  <c r="L530"/>
  <c r="L524"/>
  <c r="L519"/>
  <c r="L509"/>
  <c r="L499"/>
  <c r="L482"/>
  <c r="L476"/>
  <c r="L470"/>
  <c r="L463"/>
  <c r="L456"/>
  <c r="L445"/>
  <c r="L439"/>
  <c r="L433"/>
  <c r="L427"/>
  <c r="L419"/>
  <c r="L403"/>
  <c r="L392"/>
  <c r="L383"/>
  <c r="L224" i="18" l="1"/>
  <c r="U106" i="58"/>
  <c r="N106"/>
  <c r="D106"/>
  <c r="P103"/>
  <c r="P99"/>
  <c r="U43"/>
  <c r="G25"/>
  <c r="G43" s="1"/>
  <c r="O45" s="1"/>
  <c r="W23"/>
  <c r="W21"/>
  <c r="L398" i="18" l="1"/>
  <c r="L433"/>
  <c r="L488"/>
  <c r="L481"/>
  <c r="L476"/>
  <c r="L616"/>
  <c r="L670"/>
  <c r="L666"/>
  <c r="K767" l="1"/>
  <c r="L733"/>
  <c r="L52"/>
  <c r="L51"/>
  <c r="N38" i="41"/>
  <c r="I38"/>
  <c r="L817" i="55"/>
  <c r="L814"/>
  <c r="L813"/>
  <c r="L810"/>
  <c r="L809"/>
  <c r="L808"/>
  <c r="L806"/>
  <c r="L805"/>
  <c r="L802"/>
  <c r="L800"/>
  <c r="L798"/>
  <c r="L796"/>
  <c r="L794"/>
  <c r="L793"/>
  <c r="L792"/>
  <c r="L791"/>
  <c r="L789"/>
  <c r="L787"/>
  <c r="L785"/>
  <c r="L784"/>
  <c r="L783"/>
  <c r="L782"/>
  <c r="L780"/>
  <c r="L778"/>
  <c r="L777"/>
  <c r="L775"/>
  <c r="L774"/>
  <c r="L773"/>
  <c r="L772"/>
  <c r="L769"/>
  <c r="L767"/>
  <c r="L765"/>
  <c r="L762"/>
  <c r="L759"/>
  <c r="L757"/>
  <c r="L755"/>
  <c r="L753"/>
  <c r="L751"/>
  <c r="L749"/>
  <c r="L745"/>
  <c r="L746" s="1"/>
  <c r="L747" s="1"/>
  <c r="L742"/>
  <c r="L743" s="1"/>
  <c r="L738"/>
  <c r="L739" s="1"/>
  <c r="L740" s="1"/>
  <c r="L735"/>
  <c r="L736" s="1"/>
  <c r="L732"/>
  <c r="L733" s="1"/>
  <c r="L729"/>
  <c r="L730" s="1"/>
  <c r="L723"/>
  <c r="L724" s="1"/>
  <c r="L725" s="1"/>
  <c r="L726" s="1"/>
  <c r="L727" s="1"/>
  <c r="L721"/>
  <c r="L722" s="1"/>
  <c r="L718"/>
  <c r="L719" s="1"/>
  <c r="L712"/>
  <c r="L713" s="1"/>
  <c r="L714" s="1"/>
  <c r="L715" s="1"/>
  <c r="L716" s="1"/>
  <c r="L710"/>
  <c r="K711" s="1"/>
  <c r="L706"/>
  <c r="L707" s="1"/>
  <c r="L708" s="1"/>
  <c r="L695"/>
  <c r="L696" s="1"/>
  <c r="L697" s="1"/>
  <c r="L698" s="1"/>
  <c r="L699" s="1"/>
  <c r="L700" s="1"/>
  <c r="L701" s="1"/>
  <c r="L702" s="1"/>
  <c r="L703" s="1"/>
  <c r="L691"/>
  <c r="L692" s="1"/>
  <c r="L693" s="1"/>
  <c r="L687"/>
  <c r="L688" s="1"/>
  <c r="L689" s="1"/>
  <c r="L683"/>
  <c r="L684" s="1"/>
  <c r="L685" s="1"/>
  <c r="L678"/>
  <c r="L679" s="1"/>
  <c r="L680" s="1"/>
  <c r="L681" s="1"/>
  <c r="L682" s="1"/>
  <c r="L674"/>
  <c r="L675" s="1"/>
  <c r="L676" s="1"/>
  <c r="L677" s="1"/>
  <c r="L669"/>
  <c r="L670" s="1"/>
  <c r="L671" s="1"/>
  <c r="L672" s="1"/>
  <c r="L664"/>
  <c r="L665" s="1"/>
  <c r="L666" s="1"/>
  <c r="L667" s="1"/>
  <c r="L659"/>
  <c r="L660" s="1"/>
  <c r="L661" s="1"/>
  <c r="L662" s="1"/>
  <c r="L654"/>
  <c r="L655" s="1"/>
  <c r="L656" s="1"/>
  <c r="L657" s="1"/>
  <c r="L650"/>
  <c r="L651" s="1"/>
  <c r="L652" s="1"/>
  <c r="L653" s="1"/>
  <c r="L648"/>
  <c r="L643"/>
  <c r="L644" s="1"/>
  <c r="L645" s="1"/>
  <c r="L646" s="1"/>
  <c r="L638"/>
  <c r="L639" s="1"/>
  <c r="L640" s="1"/>
  <c r="L641" s="1"/>
  <c r="L632"/>
  <c r="L633" s="1"/>
  <c r="L634" s="1"/>
  <c r="L635" s="1"/>
  <c r="L626"/>
  <c r="L627" s="1"/>
  <c r="L628" s="1"/>
  <c r="L629" s="1"/>
  <c r="L624"/>
  <c r="L625" s="1"/>
  <c r="L623"/>
  <c r="L619"/>
  <c r="L620" s="1"/>
  <c r="L621" s="1"/>
  <c r="L618"/>
  <c r="L614"/>
  <c r="L615" s="1"/>
  <c r="L616" s="1"/>
  <c r="L613"/>
  <c r="L609"/>
  <c r="L610" s="1"/>
  <c r="L611" s="1"/>
  <c r="L608"/>
  <c r="L603"/>
  <c r="L604" s="1"/>
  <c r="L605" s="1"/>
  <c r="L606" s="1"/>
  <c r="L607" s="1"/>
  <c r="L598"/>
  <c r="L599" s="1"/>
  <c r="L600" s="1"/>
  <c r="L601" s="1"/>
  <c r="L593"/>
  <c r="L594" s="1"/>
  <c r="L595" s="1"/>
  <c r="L596" s="1"/>
  <c r="L588"/>
  <c r="L589" s="1"/>
  <c r="L590" s="1"/>
  <c r="L591" s="1"/>
  <c r="L582"/>
  <c r="L583" s="1"/>
  <c r="L584" s="1"/>
  <c r="L585" s="1"/>
  <c r="L581"/>
  <c r="L576"/>
  <c r="L577" s="1"/>
  <c r="L578" s="1"/>
  <c r="L579" s="1"/>
  <c r="L580" s="1"/>
  <c r="L572"/>
  <c r="L573" s="1"/>
  <c r="L574" s="1"/>
  <c r="L575" s="1"/>
  <c r="L567"/>
  <c r="L568" s="1"/>
  <c r="L569" s="1"/>
  <c r="L570" s="1"/>
  <c r="L558"/>
  <c r="L559" s="1"/>
  <c r="L560" s="1"/>
  <c r="L561" s="1"/>
  <c r="L562" s="1"/>
  <c r="L563" s="1"/>
  <c r="L564" s="1"/>
  <c r="L554"/>
  <c r="L555" s="1"/>
  <c r="L556" s="1"/>
  <c r="L557" s="1"/>
  <c r="L549"/>
  <c r="L550" s="1"/>
  <c r="L551" s="1"/>
  <c r="L552" s="1"/>
  <c r="L542"/>
  <c r="L543" s="1"/>
  <c r="L544" s="1"/>
  <c r="L545" s="1"/>
  <c r="L537"/>
  <c r="L538" s="1"/>
  <c r="L539" s="1"/>
  <c r="L540" s="1"/>
  <c r="L533"/>
  <c r="L534" s="1"/>
  <c r="L535" s="1"/>
  <c r="L536" s="1"/>
  <c r="L525"/>
  <c r="L526" s="1"/>
  <c r="L527" s="1"/>
  <c r="L528" s="1"/>
  <c r="L529" s="1"/>
  <c r="L520"/>
  <c r="L521" s="1"/>
  <c r="L522" s="1"/>
  <c r="L523" s="1"/>
  <c r="L515"/>
  <c r="L516" s="1"/>
  <c r="L517" s="1"/>
  <c r="L518" s="1"/>
  <c r="L510"/>
  <c r="L511" s="1"/>
  <c r="L512" s="1"/>
  <c r="L513" s="1"/>
  <c r="L505"/>
  <c r="L506" s="1"/>
  <c r="L507" s="1"/>
  <c r="L508" s="1"/>
  <c r="L500"/>
  <c r="L501" s="1"/>
  <c r="L502" s="1"/>
  <c r="L503" s="1"/>
  <c r="L504" s="1"/>
  <c r="L494"/>
  <c r="L495" s="1"/>
  <c r="L496" s="1"/>
  <c r="L497" s="1"/>
  <c r="L498" s="1"/>
  <c r="L488"/>
  <c r="L489" s="1"/>
  <c r="L490" s="1"/>
  <c r="L491" s="1"/>
  <c r="L492" s="1"/>
  <c r="L493" s="1"/>
  <c r="L483"/>
  <c r="L484" s="1"/>
  <c r="L485" s="1"/>
  <c r="L486" s="1"/>
  <c r="L487" s="1"/>
  <c r="L477"/>
  <c r="L478" s="1"/>
  <c r="L479" s="1"/>
  <c r="L480" s="1"/>
  <c r="L481" s="1"/>
  <c r="L471"/>
  <c r="L472" s="1"/>
  <c r="L473" s="1"/>
  <c r="L474" s="1"/>
  <c r="L475" s="1"/>
  <c r="L465"/>
  <c r="L466" s="1"/>
  <c r="L467" s="1"/>
  <c r="L468" s="1"/>
  <c r="L469" s="1"/>
  <c r="L458"/>
  <c r="L459" s="1"/>
  <c r="L460" s="1"/>
  <c r="L461" s="1"/>
  <c r="L462" s="1"/>
  <c r="L451"/>
  <c r="L452" s="1"/>
  <c r="L453" s="1"/>
  <c r="L454" s="1"/>
  <c r="L455" s="1"/>
  <c r="L446"/>
  <c r="L447" s="1"/>
  <c r="L448" s="1"/>
  <c r="L449" s="1"/>
  <c r="L450" s="1"/>
  <c r="L440"/>
  <c r="L441" s="1"/>
  <c r="L442" s="1"/>
  <c r="L443" s="1"/>
  <c r="L444" s="1"/>
  <c r="L434"/>
  <c r="L435" s="1"/>
  <c r="L436" s="1"/>
  <c r="L437" s="1"/>
  <c r="L438" s="1"/>
  <c r="L428"/>
  <c r="L429" s="1"/>
  <c r="L430" s="1"/>
  <c r="L431" s="1"/>
  <c r="L432" s="1"/>
  <c r="L422"/>
  <c r="L423" s="1"/>
  <c r="L424" s="1"/>
  <c r="L425" s="1"/>
  <c r="L426" s="1"/>
  <c r="L411"/>
  <c r="L412" s="1"/>
  <c r="L413" s="1"/>
  <c r="L414" s="1"/>
  <c r="L415" s="1"/>
  <c r="L416" s="1"/>
  <c r="L417" s="1"/>
  <c r="L418" s="1"/>
  <c r="L404"/>
  <c r="L405" s="1"/>
  <c r="L406" s="1"/>
  <c r="L407" s="1"/>
  <c r="L408" s="1"/>
  <c r="L409" s="1"/>
  <c r="L410" s="1"/>
  <c r="L398"/>
  <c r="L399" s="1"/>
  <c r="L400" s="1"/>
  <c r="L401" s="1"/>
  <c r="L402" s="1"/>
  <c r="L393"/>
  <c r="L394" s="1"/>
  <c r="L395" s="1"/>
  <c r="L396" s="1"/>
  <c r="L397" s="1"/>
  <c r="L386"/>
  <c r="L387" s="1"/>
  <c r="L388" s="1"/>
  <c r="L389" s="1"/>
  <c r="L390" s="1"/>
  <c r="L391" s="1"/>
  <c r="L372"/>
  <c r="L373" s="1"/>
  <c r="L374" s="1"/>
  <c r="L375" s="1"/>
  <c r="L376" s="1"/>
  <c r="L377" s="1"/>
  <c r="L378" s="1"/>
  <c r="L379" s="1"/>
  <c r="L380" s="1"/>
  <c r="L381" s="1"/>
  <c r="L382" s="1"/>
  <c r="L357"/>
  <c r="L358" s="1"/>
  <c r="L359" s="1"/>
  <c r="L360" s="1"/>
  <c r="L361" s="1"/>
  <c r="L362" s="1"/>
  <c r="L363" s="1"/>
  <c r="L364" s="1"/>
  <c r="L365" s="1"/>
  <c r="L366" s="1"/>
  <c r="L367" s="1"/>
  <c r="L368" s="1"/>
  <c r="L369" s="1"/>
  <c r="L347"/>
  <c r="L348" s="1"/>
  <c r="L349" s="1"/>
  <c r="L350" s="1"/>
  <c r="L351" s="1"/>
  <c r="L352" s="1"/>
  <c r="L353" s="1"/>
  <c r="L354" s="1"/>
  <c r="L355" s="1"/>
  <c r="L356" s="1"/>
  <c r="L338"/>
  <c r="L339" s="1"/>
  <c r="L340" s="1"/>
  <c r="L341" s="1"/>
  <c r="L342" s="1"/>
  <c r="L343" s="1"/>
  <c r="L344" s="1"/>
  <c r="L345" s="1"/>
  <c r="L332"/>
  <c r="L333" s="1"/>
  <c r="L334" s="1"/>
  <c r="L335" s="1"/>
  <c r="L336" s="1"/>
  <c r="L337" s="1"/>
  <c r="L327"/>
  <c r="L328" s="1"/>
  <c r="L329" s="1"/>
  <c r="L330" s="1"/>
  <c r="L331" s="1"/>
  <c r="L316"/>
  <c r="L317" s="1"/>
  <c r="L318" s="1"/>
  <c r="L319" s="1"/>
  <c r="L320" s="1"/>
  <c r="L321" s="1"/>
  <c r="L322" s="1"/>
  <c r="L323" s="1"/>
  <c r="L324" s="1"/>
  <c r="L325" s="1"/>
  <c r="L309"/>
  <c r="L310" s="1"/>
  <c r="L311" s="1"/>
  <c r="L312" s="1"/>
  <c r="L313" s="1"/>
  <c r="L314" s="1"/>
  <c r="L315" s="1"/>
  <c r="L303"/>
  <c r="L304" s="1"/>
  <c r="L305" s="1"/>
  <c r="L306" s="1"/>
  <c r="L307" s="1"/>
  <c r="L308" s="1"/>
  <c r="L297"/>
  <c r="L298" s="1"/>
  <c r="L299" s="1"/>
  <c r="L300" s="1"/>
  <c r="L301" s="1"/>
  <c r="L302" s="1"/>
  <c r="L291"/>
  <c r="L292" s="1"/>
  <c r="L293" s="1"/>
  <c r="L294" s="1"/>
  <c r="L295" s="1"/>
  <c r="L296" s="1"/>
  <c r="L286"/>
  <c r="L287" s="1"/>
  <c r="L288" s="1"/>
  <c r="L289" s="1"/>
  <c r="L290" s="1"/>
  <c r="L280"/>
  <c r="L281" s="1"/>
  <c r="L282" s="1"/>
  <c r="L283" s="1"/>
  <c r="L284" s="1"/>
  <c r="L285" s="1"/>
  <c r="L271"/>
  <c r="L272" s="1"/>
  <c r="L273" s="1"/>
  <c r="L274" s="1"/>
  <c r="L275" s="1"/>
  <c r="L276" s="1"/>
  <c r="L277" s="1"/>
  <c r="L278" s="1"/>
  <c r="L265"/>
  <c r="L266" s="1"/>
  <c r="L267" s="1"/>
  <c r="L268" s="1"/>
  <c r="L269" s="1"/>
  <c r="L270" s="1"/>
  <c r="L260"/>
  <c r="L261" s="1"/>
  <c r="L262" s="1"/>
  <c r="L263" s="1"/>
  <c r="L264" s="1"/>
  <c r="L253"/>
  <c r="L254" s="1"/>
  <c r="L255" s="1"/>
  <c r="L256" s="1"/>
  <c r="L257" s="1"/>
  <c r="L258" s="1"/>
  <c r="L259" s="1"/>
  <c r="L247"/>
  <c r="L248" s="1"/>
  <c r="L249" s="1"/>
  <c r="L250" s="1"/>
  <c r="L251" s="1"/>
  <c r="L252" s="1"/>
  <c r="L241"/>
  <c r="L242" s="1"/>
  <c r="L243" s="1"/>
  <c r="L244" s="1"/>
  <c r="L245" s="1"/>
  <c r="L246" s="1"/>
  <c r="L235"/>
  <c r="L236" s="1"/>
  <c r="L237" s="1"/>
  <c r="L238" s="1"/>
  <c r="L239" s="1"/>
  <c r="L240" s="1"/>
  <c r="L227"/>
  <c r="L228" s="1"/>
  <c r="L229" s="1"/>
  <c r="L230" s="1"/>
  <c r="L231" s="1"/>
  <c r="L232" s="1"/>
  <c r="L233" s="1"/>
  <c r="L234" s="1"/>
  <c r="L223"/>
  <c r="L224" s="1"/>
  <c r="L225" s="1"/>
  <c r="L215"/>
  <c r="L216" s="1"/>
  <c r="L217" s="1"/>
  <c r="L218" s="1"/>
  <c r="L219" s="1"/>
  <c r="L220" s="1"/>
  <c r="L221" s="1"/>
  <c r="L211"/>
  <c r="L212" s="1"/>
  <c r="L213" s="1"/>
  <c r="L214" s="1"/>
  <c r="L204"/>
  <c r="L205" s="1"/>
  <c r="L206" s="1"/>
  <c r="L207" s="1"/>
  <c r="L208" s="1"/>
  <c r="L197"/>
  <c r="L198" s="1"/>
  <c r="L199" s="1"/>
  <c r="L200" s="1"/>
  <c r="L201" s="1"/>
  <c r="L202" s="1"/>
  <c r="L203" s="1"/>
  <c r="L195"/>
  <c r="L196" s="1"/>
  <c r="L186"/>
  <c r="L187" s="1"/>
  <c r="L188" s="1"/>
  <c r="L189" s="1"/>
  <c r="L190" s="1"/>
  <c r="L191" s="1"/>
  <c r="L192" s="1"/>
  <c r="L193" s="1"/>
  <c r="L180"/>
  <c r="L181" s="1"/>
  <c r="L182" s="1"/>
  <c r="L183" s="1"/>
  <c r="L184" s="1"/>
  <c r="L185" s="1"/>
  <c r="L173"/>
  <c r="L174" s="1"/>
  <c r="L175" s="1"/>
  <c r="L176" s="1"/>
  <c r="L177" s="1"/>
  <c r="L178" s="1"/>
  <c r="L179" s="1"/>
  <c r="L161"/>
  <c r="L162" s="1"/>
  <c r="L163" s="1"/>
  <c r="L164" s="1"/>
  <c r="L165" s="1"/>
  <c r="L166" s="1"/>
  <c r="L167" s="1"/>
  <c r="L168" s="1"/>
  <c r="L169" s="1"/>
  <c r="L170" s="1"/>
  <c r="L171" s="1"/>
  <c r="L155"/>
  <c r="L156" s="1"/>
  <c r="L157" s="1"/>
  <c r="L158" s="1"/>
  <c r="L159" s="1"/>
  <c r="L160" s="1"/>
  <c r="L153"/>
  <c r="L143"/>
  <c r="L144" s="1"/>
  <c r="L145" s="1"/>
  <c r="L146" s="1"/>
  <c r="L147" s="1"/>
  <c r="L148" s="1"/>
  <c r="L149" s="1"/>
  <c r="L150" s="1"/>
  <c r="L151" s="1"/>
  <c r="L131"/>
  <c r="L132" s="1"/>
  <c r="L133" s="1"/>
  <c r="L134" s="1"/>
  <c r="L135" s="1"/>
  <c r="L136" s="1"/>
  <c r="L137" s="1"/>
  <c r="L138" s="1"/>
  <c r="L139" s="1"/>
  <c r="L140" s="1"/>
  <c r="L141" s="1"/>
  <c r="L142" s="1"/>
  <c r="L119"/>
  <c r="L120" s="1"/>
  <c r="L121" s="1"/>
  <c r="L122" s="1"/>
  <c r="L123" s="1"/>
  <c r="L124" s="1"/>
  <c r="L125" s="1"/>
  <c r="L126" s="1"/>
  <c r="L127" s="1"/>
  <c r="L128" s="1"/>
  <c r="L129" s="1"/>
  <c r="L130" s="1"/>
  <c r="L109"/>
  <c r="L110" s="1"/>
  <c r="L111" s="1"/>
  <c r="L112" s="1"/>
  <c r="L113" s="1"/>
  <c r="L114" s="1"/>
  <c r="L115" s="1"/>
  <c r="L116" s="1"/>
  <c r="L117" s="1"/>
  <c r="L96"/>
  <c r="L97" s="1"/>
  <c r="L98" s="1"/>
  <c r="L99" s="1"/>
  <c r="L100" s="1"/>
  <c r="L101" s="1"/>
  <c r="L102" s="1"/>
  <c r="L103" s="1"/>
  <c r="L104" s="1"/>
  <c r="L105" s="1"/>
  <c r="L106" s="1"/>
  <c r="L107" s="1"/>
  <c r="L87"/>
  <c r="L88" s="1"/>
  <c r="L89" s="1"/>
  <c r="L90" s="1"/>
  <c r="L91" s="1"/>
  <c r="L92" s="1"/>
  <c r="L93" s="1"/>
  <c r="L94" s="1"/>
  <c r="L95" s="1"/>
  <c r="L75"/>
  <c r="L76" s="1"/>
  <c r="L77" s="1"/>
  <c r="L78" s="1"/>
  <c r="L79" s="1"/>
  <c r="L80" s="1"/>
  <c r="L81" s="1"/>
  <c r="L82" s="1"/>
  <c r="L83" s="1"/>
  <c r="L84" s="1"/>
  <c r="L85" s="1"/>
  <c r="L74"/>
  <c r="L60"/>
  <c r="L61" s="1"/>
  <c r="L62" s="1"/>
  <c r="L63" s="1"/>
  <c r="L64" s="1"/>
  <c r="L65" s="1"/>
  <c r="L66" s="1"/>
  <c r="L67" s="1"/>
  <c r="L68" s="1"/>
  <c r="L69" s="1"/>
  <c r="L70" s="1"/>
  <c r="L71" s="1"/>
  <c r="L72" s="1"/>
  <c r="L49"/>
  <c r="L50" s="1"/>
  <c r="L51" s="1"/>
  <c r="L52" s="1"/>
  <c r="L53" s="1"/>
  <c r="L54" s="1"/>
  <c r="L55" s="1"/>
  <c r="L56" s="1"/>
  <c r="L57" s="1"/>
  <c r="L58" s="1"/>
  <c r="L59" s="1"/>
  <c r="L41"/>
  <c r="L42" s="1"/>
  <c r="L43" s="1"/>
  <c r="L44" s="1"/>
  <c r="L45" s="1"/>
  <c r="L46" s="1"/>
  <c r="L47" s="1"/>
  <c r="L35"/>
  <c r="L36" s="1"/>
  <c r="L37" s="1"/>
  <c r="L38" s="1"/>
  <c r="L17"/>
  <c r="L18" s="1"/>
  <c r="L19" s="1"/>
  <c r="L20" s="1"/>
  <c r="L21" s="1"/>
  <c r="L22" s="1"/>
  <c r="L23" s="1"/>
  <c r="L24" s="1"/>
  <c r="L25" s="1"/>
  <c r="L26" s="1"/>
  <c r="L27" s="1"/>
  <c r="L28" s="1"/>
  <c r="L29" s="1"/>
  <c r="L30" s="1"/>
  <c r="L31" s="1"/>
  <c r="L32" s="1"/>
  <c r="L5"/>
  <c r="L6" s="1"/>
  <c r="L7" s="1"/>
  <c r="L8" s="1"/>
  <c r="L9" s="1"/>
  <c r="L10" s="1"/>
  <c r="L11" s="1"/>
  <c r="L12" s="1"/>
  <c r="L13" s="1"/>
  <c r="L14" s="1"/>
  <c r="L15" s="1"/>
  <c r="L16" s="1"/>
  <c r="K822" l="1"/>
  <c r="F10" i="53"/>
  <c r="F9"/>
  <c r="L15" i="18" l="1"/>
  <c r="K766"/>
  <c r="F5" i="53"/>
  <c r="L208" i="18" l="1"/>
  <c r="N92" i="46" l="1"/>
  <c r="L8" i="49" l="1"/>
  <c r="H8"/>
  <c r="L646" i="18"/>
  <c r="L703"/>
  <c r="L704"/>
  <c r="L705"/>
  <c r="L751"/>
  <c r="L752"/>
  <c r="L753"/>
  <c r="L754"/>
  <c r="L755"/>
  <c r="L756"/>
  <c r="L757"/>
  <c r="L759"/>
  <c r="L760"/>
  <c r="L761"/>
  <c r="L460"/>
  <c r="L461"/>
  <c r="L462"/>
  <c r="L463"/>
  <c r="L464"/>
  <c r="L465"/>
  <c r="L466"/>
  <c r="L467"/>
  <c r="L468"/>
  <c r="L469"/>
  <c r="L470"/>
  <c r="L471"/>
  <c r="L472"/>
  <c r="L473"/>
  <c r="L474"/>
  <c r="L475"/>
  <c r="I55" i="46" l="1"/>
  <c r="I56"/>
  <c r="I57"/>
  <c r="I58"/>
  <c r="I59"/>
  <c r="I60"/>
  <c r="I61"/>
  <c r="I62"/>
  <c r="I63"/>
  <c r="I54"/>
  <c r="I53"/>
  <c r="J49" i="45"/>
  <c r="J29"/>
  <c r="J6"/>
  <c r="J39"/>
  <c r="J26"/>
  <c r="J37"/>
  <c r="J32"/>
  <c r="J35"/>
  <c r="J51"/>
  <c r="J43" l="1"/>
  <c r="J15"/>
  <c r="J47"/>
  <c r="J20"/>
  <c r="J41"/>
  <c r="J17"/>
  <c r="J45"/>
  <c r="J23"/>
  <c r="J12"/>
  <c r="J9"/>
  <c r="Q38" i="41"/>
  <c r="E38"/>
  <c r="I15" i="46" l="1"/>
  <c r="I27"/>
  <c r="I28"/>
  <c r="L750" i="18"/>
  <c r="J54" i="45"/>
  <c r="I10" i="46"/>
  <c r="I26"/>
  <c r="L706" i="18"/>
  <c r="R12" i="32"/>
  <c r="R13" s="1"/>
  <c r="R14" s="1"/>
  <c r="R15" s="1"/>
  <c r="R16" s="1"/>
  <c r="S34"/>
  <c r="I21" i="46"/>
  <c r="H7" i="47"/>
  <c r="I20" i="46"/>
  <c r="I19"/>
  <c r="I17" l="1"/>
  <c r="I16" l="1"/>
  <c r="L522" i="18"/>
  <c r="I13" i="46"/>
  <c r="I11"/>
  <c r="I8"/>
  <c r="I12"/>
  <c r="I6"/>
  <c r="L660" i="18"/>
  <c r="L712"/>
  <c r="I7" i="46"/>
  <c r="I5"/>
  <c r="I92" s="1"/>
  <c r="M94" l="1"/>
  <c r="H7" i="19" l="1"/>
  <c r="H34" i="32"/>
  <c r="O34"/>
  <c r="G766" i="18" l="1"/>
  <c r="K769" s="1"/>
  <c r="L445"/>
  <c r="L663"/>
  <c r="L664"/>
  <c r="L665"/>
  <c r="L667"/>
  <c r="L668"/>
  <c r="L669"/>
  <c r="L671"/>
  <c r="L672"/>
  <c r="L673"/>
  <c r="L674"/>
  <c r="L675"/>
  <c r="L676"/>
  <c r="L677"/>
  <c r="L678"/>
  <c r="V34" i="32" l="1"/>
  <c r="R8"/>
  <c r="L662" i="18" l="1"/>
  <c r="L13" l="1"/>
  <c r="R766"/>
  <c r="L526" l="1"/>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s="1"/>
  <c r="L594"/>
  <c r="L595"/>
  <c r="L596"/>
  <c r="L597"/>
  <c r="L598"/>
  <c r="L599"/>
  <c r="L600"/>
  <c r="L601"/>
  <c r="L602"/>
  <c r="L603"/>
  <c r="L604"/>
  <c r="L605"/>
  <c r="L606"/>
  <c r="L607"/>
  <c r="L608"/>
  <c r="L609"/>
  <c r="L610"/>
  <c r="L611"/>
  <c r="L612"/>
  <c r="L613"/>
  <c r="L614"/>
  <c r="L615"/>
  <c r="L617"/>
  <c r="L618"/>
  <c r="L619"/>
  <c r="L620"/>
  <c r="L621"/>
  <c r="L622"/>
  <c r="L623"/>
  <c r="L624"/>
  <c r="L625"/>
  <c r="L46" l="1"/>
  <c r="L525" l="1"/>
  <c r="L524"/>
  <c r="L523"/>
  <c r="L521"/>
  <c r="L520"/>
  <c r="L519"/>
  <c r="L518"/>
  <c r="L517"/>
  <c r="L516"/>
  <c r="L515"/>
  <c r="L514"/>
  <c r="L513"/>
  <c r="L512"/>
  <c r="L511"/>
  <c r="L510"/>
  <c r="L509"/>
  <c r="L508"/>
  <c r="L507"/>
  <c r="L506"/>
  <c r="L505"/>
  <c r="L504"/>
  <c r="L503"/>
  <c r="L502"/>
  <c r="L501"/>
  <c r="L500"/>
  <c r="L499"/>
  <c r="L498"/>
  <c r="L497"/>
  <c r="L496"/>
  <c r="L495"/>
  <c r="L494"/>
  <c r="L493"/>
  <c r="L492"/>
  <c r="L491"/>
  <c r="L490"/>
  <c r="L489"/>
  <c r="L487"/>
  <c r="L486"/>
  <c r="L485"/>
  <c r="L484"/>
  <c r="L483"/>
  <c r="L482"/>
  <c r="L480"/>
  <c r="L479"/>
  <c r="L478"/>
  <c r="L477"/>
  <c r="L459"/>
  <c r="L458"/>
  <c r="L457"/>
  <c r="L456"/>
  <c r="L455"/>
  <c r="L454"/>
  <c r="L453"/>
  <c r="L452"/>
  <c r="L451"/>
  <c r="L450"/>
  <c r="L449"/>
  <c r="L448"/>
  <c r="L447"/>
  <c r="L446"/>
  <c r="L444"/>
  <c r="L443"/>
  <c r="L442"/>
  <c r="L441"/>
  <c r="L440"/>
  <c r="L439"/>
  <c r="L438"/>
  <c r="L437"/>
  <c r="L436"/>
  <c r="L435"/>
  <c r="L434"/>
  <c r="L432"/>
  <c r="L431"/>
  <c r="L430"/>
  <c r="L429"/>
  <c r="L428"/>
  <c r="L427"/>
  <c r="L426"/>
  <c r="L425"/>
  <c r="L424"/>
  <c r="L423"/>
  <c r="L422"/>
  <c r="L421"/>
  <c r="L420"/>
  <c r="L419"/>
  <c r="L418"/>
  <c r="L417"/>
  <c r="L416"/>
  <c r="L414"/>
  <c r="L415" s="1"/>
  <c r="L413"/>
  <c r="L412"/>
  <c r="L411"/>
  <c r="L410"/>
  <c r="L409"/>
  <c r="L408"/>
  <c r="L406"/>
  <c r="L405"/>
  <c r="L404"/>
  <c r="L403"/>
  <c r="L402"/>
  <c r="L401"/>
  <c r="L400"/>
  <c r="L399"/>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0"/>
  <c r="L339"/>
  <c r="L338"/>
  <c r="L337"/>
  <c r="L336"/>
  <c r="L335"/>
  <c r="L334"/>
  <c r="L333"/>
  <c r="L332"/>
  <c r="L331"/>
  <c r="L330"/>
  <c r="L329"/>
  <c r="L328"/>
  <c r="L327"/>
  <c r="L326"/>
  <c r="L325"/>
  <c r="L324"/>
  <c r="L323"/>
  <c r="L322"/>
  <c r="L321"/>
  <c r="L320"/>
  <c r="L319"/>
  <c r="L317"/>
  <c r="L316"/>
  <c r="L314"/>
  <c r="L312"/>
  <c r="L311"/>
  <c r="L310"/>
  <c r="L309"/>
  <c r="L308"/>
  <c r="L307"/>
  <c r="L306"/>
  <c r="L305"/>
  <c r="L304"/>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2"/>
  <c r="L261"/>
  <c r="L260"/>
  <c r="L259"/>
  <c r="L258"/>
  <c r="L257"/>
  <c r="L256"/>
  <c r="L255"/>
  <c r="L254"/>
  <c r="L253"/>
  <c r="L252"/>
  <c r="L250"/>
  <c r="L249"/>
  <c r="L248"/>
  <c r="L247"/>
  <c r="L246"/>
  <c r="L245"/>
  <c r="L244"/>
  <c r="L242"/>
  <c r="L241"/>
  <c r="L239"/>
  <c r="L240" s="1"/>
  <c r="L238"/>
  <c r="L237"/>
  <c r="L236"/>
  <c r="L235"/>
  <c r="L234"/>
  <c r="L232"/>
  <c r="L231"/>
  <c r="L230"/>
  <c r="L229"/>
  <c r="L228"/>
  <c r="L227"/>
  <c r="L226"/>
  <c r="L225"/>
  <c r="L223"/>
  <c r="L222"/>
  <c r="L221"/>
  <c r="L220"/>
  <c r="L219"/>
  <c r="L218"/>
  <c r="L217"/>
  <c r="L216"/>
  <c r="L215"/>
  <c r="L214"/>
  <c r="L213"/>
  <c r="L212"/>
  <c r="L211"/>
  <c r="L210"/>
  <c r="L209"/>
  <c r="L207"/>
  <c r="L206"/>
  <c r="L205"/>
  <c r="L204"/>
  <c r="L203"/>
  <c r="L202"/>
  <c r="L201"/>
  <c r="L200"/>
  <c r="L199"/>
  <c r="L198"/>
  <c r="L197"/>
  <c r="L196"/>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4"/>
  <c r="L113"/>
  <c r="L112"/>
  <c r="L111"/>
  <c r="L110"/>
  <c r="L109"/>
  <c r="L108"/>
  <c r="L107"/>
  <c r="L106"/>
  <c r="L105"/>
  <c r="L103"/>
  <c r="L101"/>
  <c r="L100"/>
  <c r="L99"/>
  <c r="L98"/>
  <c r="L97"/>
  <c r="L96"/>
  <c r="L95"/>
  <c r="L94"/>
  <c r="L93"/>
  <c r="L92"/>
  <c r="L91"/>
  <c r="L90"/>
  <c r="L88"/>
  <c r="L87"/>
  <c r="L86"/>
  <c r="L85"/>
  <c r="L83"/>
  <c r="L82"/>
  <c r="L80"/>
  <c r="L79"/>
  <c r="L78"/>
  <c r="L77"/>
  <c r="L76"/>
  <c r="L75"/>
  <c r="L74"/>
  <c r="L73"/>
  <c r="L72"/>
  <c r="L71"/>
  <c r="L70"/>
  <c r="L69"/>
  <c r="L68"/>
  <c r="L67"/>
  <c r="L66"/>
  <c r="L64"/>
  <c r="L63"/>
  <c r="L62"/>
  <c r="L61"/>
  <c r="L60"/>
  <c r="L59"/>
  <c r="L58"/>
  <c r="L57"/>
  <c r="L56"/>
  <c r="L55"/>
  <c r="L54"/>
  <c r="L50"/>
  <c r="L47"/>
  <c r="L45"/>
  <c r="L44"/>
  <c r="L43"/>
  <c r="L42"/>
  <c r="L41"/>
  <c r="L40"/>
  <c r="L37"/>
  <c r="L36"/>
  <c r="L35"/>
  <c r="L34"/>
  <c r="L33"/>
  <c r="L32"/>
  <c r="L31"/>
  <c r="L30"/>
  <c r="L29"/>
  <c r="L28"/>
  <c r="L27"/>
  <c r="L26"/>
  <c r="L25"/>
  <c r="L24"/>
  <c r="L23"/>
  <c r="L22"/>
  <c r="L21"/>
  <c r="L20"/>
  <c r="L19"/>
  <c r="L18"/>
  <c r="L17"/>
  <c r="L16"/>
  <c r="L14"/>
</calcChain>
</file>

<file path=xl/sharedStrings.xml><?xml version="1.0" encoding="utf-8"?>
<sst xmlns="http://schemas.openxmlformats.org/spreadsheetml/2006/main" count="7861" uniqueCount="2321">
  <si>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</si>
  <si>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</si>
  <si>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</si>
  <si>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</si>
  <si>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</si>
  <si>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</si>
  <si>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</si>
  <si>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</si>
  <si>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</si>
  <si>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</si>
  <si>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</si>
  <si>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</si>
  <si>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</si>
  <si>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</si>
  <si>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</si>
  <si>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</si>
  <si>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</si>
  <si>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</si>
  <si>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</si>
  <si>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</si>
  <si>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</si>
  <si>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</si>
  <si>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</si>
  <si>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</si>
  <si>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</si>
  <si>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</si>
  <si>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</si>
  <si>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</si>
  <si>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</si>
  <si>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</si>
  <si>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</si>
  <si>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</si>
  <si>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</si>
  <si>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</si>
  <si>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</si>
  <si>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</si>
  <si>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</si>
  <si>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</si>
  <si>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</si>
  <si>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</si>
  <si>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</si>
  <si>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</si>
  <si>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</si>
  <si>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</si>
  <si>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</si>
  <si>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</si>
  <si>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</si>
  <si>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</si>
  <si>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</si>
  <si>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</si>
  <si>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</si>
  <si>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</si>
  <si>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</si>
  <si>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</si>
  <si>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</si>
  <si>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</si>
  <si>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</si>
  <si>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</si>
  <si>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</si>
  <si>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</si>
  <si>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</si>
  <si>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</si>
  <si>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</si>
  <si>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</si>
  <si>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</si>
  <si>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</si>
  <si>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</si>
  <si>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</si>
  <si>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</si>
  <si>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</si>
  <si>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</si>
  <si>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</si>
  <si>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</si>
  <si>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</si>
  <si>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</si>
  <si>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</si>
  <si>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</si>
  <si>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</si>
  <si>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</si>
  <si>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</si>
  <si>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</si>
  <si>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</si>
  <si>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</si>
  <si>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</si>
  <si>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</si>
  <si>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</si>
  <si>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</si>
  <si>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</si>
  <si>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</si>
  <si>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</si>
  <si>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</si>
  <si>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</si>
  <si>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</si>
  <si>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</si>
  <si>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</si>
  <si>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</si>
  <si>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</si>
  <si>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</si>
  <si>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</si>
  <si>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</si>
  <si>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</si>
  <si>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</si>
  <si>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</si>
  <si>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</si>
  <si>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</si>
  <si>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</si>
  <si>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</si>
  <si>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</si>
  <si>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</si>
  <si>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</si>
  <si>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</si>
  <si>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</si>
  <si>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</si>
  <si>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</si>
  <si>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</si>
  <si>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</si>
  <si>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</si>
  <si>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</si>
  <si>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</si>
  <si>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</si>
  <si>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</si>
  <si>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</si>
  <si>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</si>
  <si>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</si>
  <si>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</si>
  <si>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</si>
  <si>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</si>
  <si>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</si>
  <si>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</si>
  <si>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</si>
  <si>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</si>
  <si>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</si>
  <si>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</si>
  <si>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</si>
  <si>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</si>
  <si>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</si>
  <si>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</si>
  <si>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</si>
  <si>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</si>
  <si>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</si>
  <si>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</si>
  <si>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</si>
  <si>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</si>
  <si>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</si>
  <si>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</si>
  <si>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</si>
  <si>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</si>
  <si>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</si>
  <si>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</si>
  <si>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</si>
  <si>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</si>
  <si>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</si>
  <si>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</si>
  <si>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</si>
  <si>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</si>
  <si>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</si>
  <si>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</si>
  <si>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</si>
  <si>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</si>
  <si>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</si>
  <si>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</si>
  <si>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</si>
  <si>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</si>
  <si>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</si>
  <si>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</si>
  <si>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</si>
  <si>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</si>
  <si>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</si>
  <si>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</si>
  <si>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</si>
  <si>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</si>
  <si>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</si>
  <si>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</si>
  <si>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</si>
  <si>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</si>
  <si>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</si>
  <si>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</si>
  <si>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</si>
  <si>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</si>
  <si>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</si>
  <si>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</si>
  <si>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</si>
  <si>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</si>
  <si>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</si>
  <si>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</si>
  <si>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</si>
  <si>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</si>
  <si>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</si>
  <si>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</si>
  <si>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</si>
  <si>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</si>
  <si>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</si>
  <si>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</si>
  <si>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</si>
  <si>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</si>
  <si>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</si>
  <si>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</si>
  <si>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</si>
  <si>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</si>
  <si>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</si>
  <si>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</si>
  <si>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</si>
  <si>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</si>
  <si>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</si>
  <si>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</si>
  <si>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</si>
  <si>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</si>
  <si>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</si>
  <si>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</si>
  <si>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</si>
  <si>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</si>
  <si>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</si>
  <si>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</si>
  <si>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</si>
  <si>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</si>
  <si>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</si>
  <si>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</si>
  <si>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</si>
  <si>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</si>
  <si>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</si>
  <si>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</si>
  <si>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</si>
  <si>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</si>
  <si>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</si>
  <si>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</si>
  <si>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</si>
  <si>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</si>
  <si>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</si>
  <si>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</si>
  <si>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</si>
  <si>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</si>
  <si>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</si>
  <si>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</si>
  <si>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</si>
  <si>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</si>
  <si>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</si>
  <si>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</si>
  <si>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</si>
  <si>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</si>
  <si>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</si>
  <si>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</si>
  <si>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</si>
  <si>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</si>
  <si>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</si>
  <si>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</si>
  <si>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</si>
  <si>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</si>
  <si>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</si>
  <si>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</si>
  <si>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</si>
  <si>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</si>
  <si>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</si>
  <si>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</si>
  <si>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</si>
  <si>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</si>
  <si>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</si>
  <si>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</si>
  <si>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</si>
  <si>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</si>
  <si>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</si>
  <si>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</si>
  <si>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</si>
  <si>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</si>
  <si>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</si>
  <si>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</si>
  <si>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</si>
  <si>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</si>
  <si>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</si>
  <si>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</si>
  <si>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</si>
  <si>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</si>
  <si>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</si>
  <si>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</si>
  <si>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</si>
  <si>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</si>
  <si>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</si>
  <si>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</si>
  <si>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</si>
  <si>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</si>
  <si>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</si>
  <si>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</si>
  <si>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</si>
  <si>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</si>
  <si>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</si>
  <si>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</si>
  <si>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</si>
  <si>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</si>
  <si>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</si>
  <si>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</si>
  <si>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</si>
  <si>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</si>
  <si>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</si>
  <si>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</si>
  <si>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</si>
  <si>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</si>
  <si>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</si>
  <si>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</si>
  <si>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</si>
  <si>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</si>
  <si>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</si>
  <si>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</si>
  <si>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</si>
  <si>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</si>
  <si>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</si>
  <si>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</si>
  <si>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</si>
  <si>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</si>
  <si>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</si>
  <si>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</si>
  <si>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</si>
  <si>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</si>
  <si>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</si>
  <si>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</si>
  <si>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</si>
  <si>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</si>
  <si>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</si>
  <si>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</si>
  <si>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</si>
  <si>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</si>
  <si>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</si>
  <si>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</si>
  <si>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</si>
  <si>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</si>
  <si>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</si>
  <si>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</si>
  <si>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</si>
  <si>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</si>
  <si>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</si>
  <si>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</si>
  <si>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</si>
  <si>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</si>
  <si>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</si>
  <si>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</si>
  <si>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</si>
  <si>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</si>
  <si>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</si>
  <si>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</si>
  <si>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</si>
  <si>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</si>
  <si>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</si>
  <si>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</si>
  <si>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</si>
  <si>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</si>
  <si>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</si>
  <si>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</si>
  <si>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</si>
  <si>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</si>
  <si>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</si>
  <si>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</si>
  <si>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</si>
  <si>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</si>
  <si>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</si>
  <si>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</si>
  <si>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</si>
  <si>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</si>
  <si>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</si>
  <si>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</si>
  <si>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</si>
  <si>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</si>
  <si>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</si>
  <si>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</si>
  <si>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</si>
  <si>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</si>
  <si>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</si>
  <si>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</si>
  <si>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</si>
  <si>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</si>
  <si>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</si>
  <si>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</si>
  <si>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</si>
  <si>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</si>
  <si>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</si>
  <si>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</si>
  <si>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</si>
  <si>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</si>
  <si>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</si>
  <si>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</si>
  <si>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</si>
  <si>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</si>
  <si>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</si>
  <si>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</si>
  <si>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</si>
  <si>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</si>
  <si>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</si>
  <si>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</si>
  <si>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</si>
  <si>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</si>
  <si>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</si>
  <si>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</si>
  <si>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</si>
  <si>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</si>
  <si>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</si>
  <si>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</si>
  <si>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</si>
  <si>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</si>
  <si>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</si>
  <si>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</si>
  <si>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</si>
  <si>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</si>
  <si>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</si>
  <si>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</si>
  <si>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</si>
  <si>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</si>
  <si>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</si>
  <si>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</si>
  <si>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</si>
  <si>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</si>
  <si>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</si>
  <si>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</si>
  <si>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</si>
  <si>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</si>
  <si>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</si>
  <si>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</si>
  <si>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</si>
  <si>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</si>
  <si>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</si>
  <si>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</si>
  <si>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</si>
  <si>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</si>
  <si>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</si>
  <si>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</si>
  <si>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</si>
  <si>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</si>
  <si>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</si>
  <si>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</si>
  <si>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</si>
  <si>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</si>
  <si>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</si>
  <si>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</si>
  <si>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</si>
  <si>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</si>
  <si>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</si>
  <si>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</si>
  <si>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</si>
  <si>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</si>
  <si>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</si>
  <si>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</si>
  <si>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</si>
  <si>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</si>
  <si>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</si>
  <si>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</si>
  <si>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</si>
  <si>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</si>
  <si>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</si>
  <si>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</si>
  <si>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</si>
  <si>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</si>
  <si>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</si>
  <si>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</si>
  <si>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</si>
  <si>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</si>
  <si>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</si>
  <si>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</si>
  <si>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</si>
  <si>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</si>
  <si>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</si>
  <si>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</si>
  <si>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</si>
  <si>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</si>
  <si>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</si>
  <si>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</si>
  <si>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</si>
  <si>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</si>
  <si>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</si>
  <si>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</si>
  <si>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</si>
  <si>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</si>
  <si>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</si>
  <si>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</si>
  <si>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</si>
  <si>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</si>
  <si>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</si>
  <si>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</si>
  <si>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</si>
  <si>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</si>
  <si>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</si>
  <si>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</si>
  <si>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</si>
  <si>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</si>
  <si>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</si>
  <si>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</si>
  <si>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</si>
  <si>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</si>
  <si>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</si>
  <si>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</si>
  <si>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</si>
  <si>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</si>
  <si>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</si>
  <si>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</si>
  <si>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</si>
  <si>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</si>
  <si>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</si>
  <si>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</si>
  <si>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</si>
  <si>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</si>
  <si>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</si>
  <si>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</si>
  <si>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</si>
  <si>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</si>
  <si>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</si>
  <si>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</si>
  <si>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</si>
  <si>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</si>
  <si>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</si>
  <si>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</si>
  <si>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</si>
  <si>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</si>
  <si>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</si>
  <si>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</si>
  <si>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</si>
  <si>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</si>
  <si>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</si>
  <si>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</si>
  <si>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</si>
  <si>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</si>
  <si>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</si>
  <si>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</si>
  <si>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</si>
  <si>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</si>
  <si>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</si>
  <si>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</si>
  <si>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</si>
  <si>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</si>
  <si>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</si>
  <si>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</si>
  <si>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</si>
  <si>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</si>
  <si>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</si>
  <si>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</si>
  <si>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</si>
  <si>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</si>
  <si>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</si>
  <si>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</si>
  <si>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</si>
  <si>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</si>
  <si>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</si>
  <si>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</si>
  <si>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</si>
  <si>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</si>
  <si>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</si>
  <si>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</si>
  <si>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</si>
  <si>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</si>
  <si>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</si>
  <si>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</si>
  <si>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</si>
  <si>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</si>
  <si>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</si>
  <si>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</si>
  <si>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</si>
  <si>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</si>
  <si>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</si>
  <si>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</si>
  <si>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</si>
  <si>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</si>
  <si>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</si>
  <si>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</si>
  <si>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</si>
  <si>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</si>
  <si>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</si>
  <si>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</si>
  <si>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</si>
  <si>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</si>
  <si>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</si>
  <si>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</si>
  <si>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</si>
  <si>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</si>
  <si>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</si>
  <si>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</si>
  <si>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</si>
  <si>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</si>
  <si>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</si>
  <si>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</si>
  <si>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</si>
  <si>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</si>
  <si>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</si>
  <si>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</si>
  <si>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</si>
  <si>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</si>
  <si>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</si>
  <si>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</si>
  <si>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</si>
  <si>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</si>
  <si>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</si>
  <si>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</si>
  <si>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</si>
  <si>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</si>
  <si>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</si>
  <si>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</si>
  <si>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</si>
  <si>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</si>
  <si>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</si>
  <si>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</si>
  <si>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</si>
  <si>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</si>
  <si>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</si>
  <si>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</si>
  <si>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</si>
  <si>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</si>
  <si>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</si>
  <si>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</si>
  <si>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</si>
  <si>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</si>
  <si>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</si>
  <si>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</si>
  <si>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</si>
  <si>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</si>
  <si>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</si>
  <si>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</si>
  <si>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</si>
  <si>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</si>
  <si>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</si>
  <si>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</si>
  <si>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</si>
  <si>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</si>
  <si>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</si>
  <si>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</si>
  <si>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</si>
  <si>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</si>
  <si>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</si>
  <si>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</si>
  <si>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</si>
  <si>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</si>
  <si>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</si>
  <si>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</si>
  <si>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</si>
  <si>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</si>
  <si>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</si>
  <si>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</si>
  <si>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</si>
  <si>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</si>
  <si>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</si>
  <si>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</si>
  <si>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</si>
  <si>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</si>
  <si>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</si>
  <si>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</si>
  <si>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</si>
  <si>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</si>
  <si>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</si>
  <si>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</si>
  <si>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</si>
  <si>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</si>
  <si>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</si>
  <si>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</si>
  <si>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</si>
  <si>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</si>
  <si>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</si>
  <si>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</si>
  <si>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</si>
  <si>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</si>
  <si>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</si>
  <si>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</si>
  <si>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</si>
  <si>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</si>
  <si>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</si>
  <si>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</si>
  <si>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</si>
  <si>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</si>
  <si>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</si>
  <si>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</si>
  <si>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</si>
  <si>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</si>
  <si>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</si>
  <si>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</si>
  <si>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</si>
  <si>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</si>
  <si>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</si>
  <si>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</si>
  <si>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</si>
  <si>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</si>
  <si>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</si>
  <si>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</si>
  <si>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</si>
  <si>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</si>
  <si>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</si>
  <si>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</si>
  <si>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</si>
  <si>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</si>
  <si>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</si>
  <si>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</si>
  <si>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</si>
  <si>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</si>
  <si>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</si>
  <si>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</si>
  <si>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</si>
  <si>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</si>
  <si>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</si>
  <si>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</si>
  <si>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</si>
  <si>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</si>
  <si>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</si>
  <si>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</si>
  <si>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</si>
  <si>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</si>
  <si>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</si>
  <si>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</si>
  <si>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</si>
  <si>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</si>
  <si>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</si>
  <si>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</si>
  <si>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</si>
  <si>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</si>
  <si>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</si>
  <si>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</si>
  <si>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</si>
  <si>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</si>
  <si>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</si>
  <si>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</si>
  <si>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</si>
  <si>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</si>
  <si>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</si>
  <si>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</si>
  <si>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</si>
  <si>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</si>
  <si>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</si>
  <si>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</si>
  <si>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</si>
  <si>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</si>
  <si>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</si>
  <si>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</si>
  <si>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</si>
  <si>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</si>
  <si>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</si>
  <si>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</si>
  <si>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</si>
  <si>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</si>
  <si>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</si>
  <si>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</si>
  <si>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</si>
  <si>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</si>
  <si>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</si>
  <si>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</si>
  <si>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</si>
  <si>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</si>
  <si>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</si>
  <si>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</si>
  <si>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</si>
  <si>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</si>
  <si>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</si>
  <si>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</si>
  <si>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</si>
  <si>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</si>
  <si>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</si>
  <si>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</si>
  <si>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</si>
  <si>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</si>
  <si>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</si>
  <si>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</si>
  <si>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</si>
  <si>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</si>
  <si>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</si>
  <si>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</si>
  <si>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</si>
  <si>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</si>
  <si>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</si>
  <si>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</si>
  <si>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</si>
  <si>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</si>
  <si>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</si>
  <si>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</si>
  <si>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</si>
  <si>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</si>
  <si>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</si>
  <si>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</si>
  <si>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</si>
  <si>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</si>
  <si>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</si>
  <si>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</si>
  <si>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</si>
  <si>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</si>
  <si>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</si>
  <si>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</si>
  <si>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</si>
  <si>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</si>
  <si>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</si>
  <si>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</si>
  <si>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</si>
  <si>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</si>
  <si>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</si>
  <si>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</si>
  <si>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</si>
  <si>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</si>
  <si>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</si>
  <si>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</si>
  <si>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</si>
  <si>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</si>
  <si>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</si>
  <si>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</si>
  <si>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</si>
  <si>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</si>
  <si>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</si>
  <si>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</si>
  <si>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</si>
  <si>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</si>
  <si>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</si>
  <si>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</si>
  <si>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</si>
  <si>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</si>
  <si>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</si>
  <si>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</si>
  <si>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</si>
  <si>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</si>
  <si>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</si>
  <si>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</si>
  <si>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</si>
  <si>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</si>
  <si>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</si>
  <si>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</si>
  <si>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</si>
  <si>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</si>
  <si>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</si>
  <si>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</si>
  <si>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</si>
  <si>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</si>
  <si>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</si>
  <si>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</si>
  <si>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</si>
  <si>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</si>
  <si>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</si>
  <si>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</si>
  <si>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</si>
  <si>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</si>
  <si>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</si>
  <si>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</si>
  <si>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</si>
  <si>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</si>
  <si>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</si>
  <si>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</si>
  <si>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</si>
  <si>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</si>
  <si>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</si>
  <si>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</si>
  <si>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</si>
  <si>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</si>
  <si>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</si>
  <si>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</si>
  <si>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</si>
  <si>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</si>
  <si>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</si>
  <si>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</si>
  <si>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</si>
  <si>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</si>
  <si>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</si>
  <si>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</si>
  <si>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</si>
  <si>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</si>
  <si>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</si>
  <si>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</si>
  <si>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</si>
  <si>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</si>
  <si>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</si>
  <si>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</si>
  <si>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</si>
  <si>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</si>
  <si>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</si>
  <si>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</si>
  <si>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</si>
  <si>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</si>
  <si>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</si>
  <si>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</si>
  <si>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</si>
  <si>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</si>
  <si>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</si>
  <si>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</si>
  <si>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</si>
  <si>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</si>
  <si>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</si>
  <si>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</si>
  <si>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</si>
  <si>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</si>
  <si>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</si>
  <si>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</si>
  <si>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</si>
  <si>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</si>
  <si>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</si>
  <si>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</si>
  <si>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</si>
  <si>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</si>
  <si>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</si>
  <si>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</si>
  <si>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</si>
  <si>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</si>
  <si>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</si>
  <si>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</si>
  <si>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</si>
  <si>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</si>
  <si>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</si>
  <si>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</si>
  <si>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</si>
  <si>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</si>
  <si>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</si>
  <si>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</si>
  <si>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</si>
  <si>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</si>
  <si>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</si>
  <si>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</si>
  <si>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</si>
  <si>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</si>
  <si>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</si>
  <si>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</si>
  <si>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</si>
  <si>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</si>
  <si>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</si>
  <si>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</si>
  <si>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</si>
  <si>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</si>
  <si>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</si>
  <si>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</si>
  <si>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</si>
  <si>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</si>
  <si>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</si>
  <si>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</si>
  <si>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</si>
  <si>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</si>
  <si>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</si>
  <si>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</si>
  <si>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</si>
  <si>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</si>
  <si>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</si>
  <si>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</si>
  <si>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</si>
  <si>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</si>
  <si>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</si>
  <si>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</si>
  <si>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</si>
  <si>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</si>
  <si>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</si>
  <si>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</si>
  <si>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</si>
  <si>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</si>
  <si>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</si>
  <si>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</si>
  <si>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</si>
  <si>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</si>
  <si>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</si>
  <si>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</si>
  <si>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</si>
  <si>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</si>
  <si>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</si>
  <si>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</si>
  <si>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</si>
  <si>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</si>
  <si>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</si>
  <si>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</si>
  <si>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</si>
  <si>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</si>
  <si>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</si>
  <si>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</si>
  <si>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</si>
  <si>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</si>
  <si>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</si>
  <si>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</si>
  <si>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</si>
  <si>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</si>
  <si>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</si>
  <si>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</si>
  <si>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</si>
  <si>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</si>
  <si>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</si>
  <si>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</si>
  <si>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</si>
  <si>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</si>
  <si>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</si>
  <si>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</si>
  <si>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</si>
  <si>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</si>
  <si>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</si>
  <si>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</si>
  <si>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</si>
  <si>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</si>
  <si>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</si>
  <si>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</si>
  <si>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</si>
  <si>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</si>
  <si>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</si>
  <si>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</si>
  <si>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</si>
  <si>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</si>
  <si>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</si>
  <si>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</si>
  <si>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</si>
  <si>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</si>
  <si>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</si>
  <si>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</si>
  <si>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</si>
  <si>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</si>
  <si>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</si>
  <si>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</si>
  <si>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</si>
  <si>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</si>
  <si>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</si>
  <si>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</si>
  <si>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</si>
  <si>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</si>
  <si>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</si>
  <si>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</si>
  <si>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</si>
  <si>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</si>
  <si>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</si>
  <si>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</si>
  <si>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</si>
  <si>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</si>
  <si>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</si>
  <si>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</si>
  <si>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</si>
  <si>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</si>
  <si>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</si>
  <si>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</si>
  <si>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</si>
  <si>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</si>
  <si>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</si>
  <si>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</si>
  <si>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</si>
  <si>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</si>
  <si>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</si>
  <si>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</si>
  <si>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</si>
  <si>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</si>
  <si>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</si>
  <si>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</si>
  <si>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</si>
  <si>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</si>
  <si>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</si>
  <si>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</si>
  <si>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</si>
  <si>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</si>
  <si>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</si>
  <si>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</si>
  <si>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</si>
  <si>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</si>
  <si>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</si>
  <si>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</si>
  <si>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</si>
  <si>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</si>
  <si>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</si>
  <si>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</si>
  <si>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</si>
  <si>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</si>
  <si>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</si>
  <si>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</si>
  <si>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</si>
  <si>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</si>
  <si>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</si>
  <si>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</si>
  <si>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</si>
  <si>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</si>
  <si>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</si>
  <si>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</si>
  <si>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</si>
  <si>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</si>
  <si>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</si>
  <si>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</si>
  <si>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</si>
  <si>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</si>
  <si>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</si>
  <si>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</si>
  <si>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</si>
  <si>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</si>
  <si>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</si>
  <si>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</si>
  <si>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</si>
  <si>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</si>
  <si>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</si>
  <si>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</si>
  <si>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</si>
  <si>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</si>
  <si>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</si>
  <si>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</si>
  <si>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</si>
  <si>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</si>
  <si>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</si>
  <si>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</si>
  <si>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</si>
  <si>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</si>
  <si>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</si>
  <si>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</si>
  <si>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</si>
  <si>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</si>
  <si>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</si>
  <si>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</si>
  <si>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</si>
  <si>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</si>
  <si>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</si>
  <si>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</si>
  <si>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</si>
  <si>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</si>
  <si>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</si>
  <si>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</si>
  <si>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</si>
  <si>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</si>
  <si>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</si>
  <si>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</si>
  <si>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</si>
  <si>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</si>
  <si>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</si>
  <si>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</si>
  <si>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</si>
  <si>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</si>
  <si>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</si>
  <si>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</si>
  <si>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</si>
  <si>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</si>
  <si>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</si>
  <si>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</si>
  <si>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</si>
  <si>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</si>
  <si>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</si>
  <si>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</si>
  <si>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</si>
  <si>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</si>
  <si>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</si>
  <si>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</si>
  <si>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</si>
  <si>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</si>
  <si>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</si>
  <si>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</si>
  <si>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</si>
  <si>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</si>
  <si>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</si>
  <si>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</si>
  <si>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</si>
  <si>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</si>
  <si>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</si>
  <si>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</si>
  <si>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</si>
  <si>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</si>
  <si>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</si>
  <si>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</si>
  <si>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</si>
  <si>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</si>
  <si>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</si>
  <si>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</si>
  <si>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</si>
  <si>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</si>
  <si>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</si>
  <si>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</si>
  <si>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</si>
  <si>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</si>
  <si>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</si>
  <si>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</si>
  <si>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</si>
  <si>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</si>
  <si>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</si>
  <si>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</si>
  <si>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</si>
  <si>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</si>
  <si>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</si>
  <si>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</si>
  <si>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</si>
  <si>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</si>
  <si>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</si>
  <si>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</si>
  <si>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</si>
  <si>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</si>
  <si>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</si>
  <si>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</si>
  <si>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</si>
  <si>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</si>
  <si>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</si>
  <si>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</si>
  <si>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</si>
  <si>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</si>
  <si>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</si>
  <si>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</si>
  <si>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</si>
  <si>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</si>
  <si>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</si>
  <si>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</si>
  <si>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</si>
  <si>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</si>
  <si>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</si>
  <si>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</si>
  <si>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</si>
  <si>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</si>
  <si>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</si>
  <si>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</si>
  <si>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</si>
  <si>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</si>
  <si>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</si>
  <si>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</si>
  <si>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</si>
  <si>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</si>
  <si>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</si>
  <si>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</si>
  <si>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</si>
  <si>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</si>
  <si>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</si>
  <si>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</si>
  <si>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</si>
  <si>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</si>
  <si>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</si>
  <si>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</si>
  <si>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</si>
  <si>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</si>
  <si>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</si>
  <si>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</si>
  <si>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</si>
  <si>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</si>
  <si>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</si>
  <si>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</si>
  <si>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</si>
  <si>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</si>
  <si>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</si>
  <si>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</si>
  <si>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</si>
  <si>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</si>
  <si>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</si>
  <si>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</si>
  <si>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</si>
  <si>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</si>
  <si>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</si>
  <si>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</si>
  <si>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</si>
  <si>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</si>
  <si>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</si>
  <si>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</si>
  <si>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</si>
  <si>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</si>
  <si>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</si>
  <si>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</si>
  <si>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</si>
  <si>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</si>
  <si>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</si>
  <si>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</si>
  <si>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</si>
  <si>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</si>
  <si>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</si>
  <si>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</si>
  <si>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</si>
  <si>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</si>
  <si>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</si>
  <si>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</si>
  <si>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</si>
  <si>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</si>
  <si>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</si>
  <si>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</si>
  <si>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</si>
  <si>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</si>
  <si>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</si>
  <si>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</si>
  <si>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</si>
  <si>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</si>
  <si>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</si>
  <si>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</si>
  <si>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</si>
  <si>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</si>
  <si>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</si>
  <si>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</si>
  <si>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</si>
  <si>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</si>
  <si>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</si>
  <si>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</si>
  <si>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</si>
  <si>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</si>
  <si>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</si>
  <si>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</si>
  <si>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</si>
  <si>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</si>
  <si>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</si>
  <si>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</si>
  <si>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</si>
  <si>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</si>
  <si>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</si>
  <si>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</si>
  <si>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</si>
  <si>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</si>
  <si>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</si>
  <si>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</si>
  <si>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</si>
  <si>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</si>
  <si>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</si>
  <si>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</si>
  <si>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</si>
  <si>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</si>
  <si>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</si>
  <si>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</si>
  <si>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</si>
  <si>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</si>
  <si>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</si>
  <si>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</si>
  <si>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</si>
  <si>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</si>
  <si>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</si>
  <si>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</si>
  <si>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</si>
  <si>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</si>
  <si>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</si>
  <si>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</si>
  <si>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</si>
  <si>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</si>
  <si>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</si>
  <si>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</si>
  <si>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</si>
  <si>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</si>
  <si>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</si>
  <si>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</si>
  <si>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</si>
  <si>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</si>
  <si>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</si>
  <si>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</si>
  <si>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</si>
  <si>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</si>
  <si>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</si>
  <si>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</si>
  <si>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</si>
  <si>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</si>
  <si>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</si>
  <si>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</si>
  <si>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</si>
  <si>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</si>
  <si>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</si>
  <si>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</si>
  <si>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</si>
  <si>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</si>
  <si>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</si>
  <si>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</si>
  <si>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</si>
  <si>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</si>
  <si>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</si>
  <si>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</si>
  <si>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</si>
  <si>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</si>
  <si>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</si>
  <si>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</si>
  <si>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</si>
  <si>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</si>
  <si>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</si>
  <si>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</si>
  <si>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</si>
  <si>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</si>
  <si>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</si>
  <si>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</si>
  <si>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</si>
  <si>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</si>
  <si>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</si>
  <si>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</si>
  <si>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</si>
  <si>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</si>
  <si>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</si>
  <si>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</si>
  <si>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</si>
  <si>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</si>
  <si>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</si>
  <si>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</si>
  <si>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t>
  </si>
  <si>
    <t>Investment Description</t>
  </si>
  <si>
    <t xml:space="preserve"> Date</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</si>
  <si>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</si>
  <si>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</si>
  <si>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</si>
  <si>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</si>
  <si>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</si>
  <si>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</si>
  <si>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</si>
  <si>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</si>
  <si>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</si>
  <si>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</si>
  <si>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</si>
  <si>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</si>
  <si>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</si>
  <si>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</si>
  <si>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</si>
  <si>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</si>
  <si>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</si>
  <si>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</si>
  <si>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</si>
  <si>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</si>
  <si>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</si>
  <si>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</si>
  <si>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</si>
  <si>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</si>
  <si>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</si>
  <si>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</si>
  <si>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</si>
  <si>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</si>
  <si>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</si>
  <si>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</si>
  <si>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</si>
  <si>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</si>
  <si>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</si>
  <si>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</si>
  <si>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</si>
  <si>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</si>
  <si>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</si>
  <si>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</si>
  <si>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</si>
  <si>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</si>
  <si>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</si>
  <si>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</si>
  <si>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</si>
  <si>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</si>
  <si>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</si>
  <si>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</si>
  <si>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</si>
  <si>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</si>
  <si>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</si>
  <si>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</si>
  <si>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</si>
  <si>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</si>
  <si>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</si>
  <si>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</si>
  <si>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</si>
  <si>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</si>
  <si>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</si>
  <si>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</si>
  <si>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</si>
  <si>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</si>
  <si>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</si>
  <si>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</si>
  <si>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</si>
  <si>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</si>
  <si>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</si>
  <si>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</si>
  <si>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</si>
  <si>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</si>
  <si>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</si>
  <si>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</si>
  <si>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</si>
  <si>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</si>
  <si>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</si>
  <si>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</si>
  <si>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</si>
  <si>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</si>
  <si>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</si>
  <si>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</si>
  <si>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</si>
  <si>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</si>
  <si>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</si>
  <si>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</si>
  <si>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</si>
  <si>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</si>
  <si>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</si>
  <si>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</si>
  <si>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</si>
  <si>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</si>
  <si>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</si>
  <si>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</si>
  <si>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</si>
  <si>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</si>
  <si>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</si>
  <si>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</si>
  <si>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</si>
  <si>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</si>
  <si>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</si>
  <si>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</si>
  <si>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</si>
  <si>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</si>
  <si>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</si>
  <si>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</si>
  <si>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</si>
  <si>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</si>
  <si>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</si>
  <si>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</si>
  <si>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</si>
  <si>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</si>
  <si>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</si>
  <si>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</si>
  <si>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</si>
  <si>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</si>
  <si>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</si>
  <si>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</si>
  <si>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</si>
  <si>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</si>
  <si>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</si>
  <si>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</si>
  <si>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</si>
  <si>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</si>
  <si>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</si>
  <si>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</si>
  <si>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</si>
  <si>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</si>
  <si>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</si>
  <si>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</si>
  <si>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</si>
  <si>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</si>
  <si>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</si>
  <si>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</si>
  <si>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</si>
  <si>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</si>
  <si>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</si>
  <si>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</si>
  <si>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</si>
  <si>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</si>
  <si>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</si>
  <si>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</si>
  <si>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</si>
  <si>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</si>
  <si>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</si>
  <si>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</si>
  <si>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</si>
  <si>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</si>
  <si>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</si>
  <si>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</si>
  <si>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</si>
  <si>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</si>
  <si>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</si>
  <si>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</si>
  <si>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</si>
  <si>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</si>
  <si>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</si>
  <si>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</si>
  <si>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</si>
  <si>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</si>
  <si>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</si>
  <si>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</si>
  <si>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</si>
  <si>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</si>
  <si>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</si>
  <si>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</si>
  <si>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</si>
  <si>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</si>
  <si>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</si>
  <si>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</si>
  <si>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</si>
  <si>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</si>
  <si>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</si>
  <si>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</si>
  <si>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</si>
  <si>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</si>
  <si>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</si>
  <si>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</si>
  <si>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</si>
  <si>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</si>
  <si>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</si>
  <si>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</si>
  <si>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</si>
  <si>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</si>
  <si>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</si>
  <si>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</si>
  <si>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</si>
  <si>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</si>
  <si>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</si>
  <si>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</si>
  <si>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</si>
  <si>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</si>
  <si>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</si>
  <si>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</si>
  <si>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</si>
  <si>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</si>
  <si>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</si>
  <si>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</si>
  <si>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</si>
  <si>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</si>
  <si>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</si>
  <si>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</si>
  <si>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</si>
  <si>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</si>
  <si>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</si>
  <si>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</si>
  <si>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</si>
  <si>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</si>
  <si>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</si>
  <si>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</si>
  <si>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</si>
  <si>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</si>
  <si>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</si>
  <si>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</si>
  <si>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</si>
  <si>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</si>
  <si>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</si>
  <si>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</si>
  <si>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</si>
  <si>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</si>
  <si>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</si>
  <si>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</si>
  <si>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</si>
  <si>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</si>
  <si>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</si>
  <si>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</si>
  <si>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</si>
  <si>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</si>
  <si>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</si>
  <si>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</si>
  <si>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</si>
  <si>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</si>
  <si>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</si>
  <si>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</si>
  <si>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</si>
  <si>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</si>
  <si>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</si>
  <si>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</si>
  <si>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</si>
  <si>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</si>
  <si>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</si>
  <si>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</si>
  <si>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</si>
  <si>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</si>
  <si>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</si>
  <si>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</si>
  <si>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</si>
  <si>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</si>
  <si>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</si>
  <si>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</si>
  <si>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</si>
  <si>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</si>
  <si>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</si>
  <si>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</si>
  <si>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</si>
  <si>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</si>
  <si>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</si>
  <si>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</si>
  <si>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</si>
  <si>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</si>
  <si>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</si>
  <si>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</si>
  <si>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</si>
  <si>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</si>
  <si>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</si>
  <si>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</si>
  <si>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</si>
  <si>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</si>
  <si>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</si>
  <si>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</si>
  <si>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</si>
  <si>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</si>
  <si>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</si>
  <si>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</si>
  <si>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</si>
  <si>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</si>
  <si>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</si>
  <si>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</si>
  <si>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</si>
  <si>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</si>
  <si>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</si>
  <si>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</si>
  <si>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</si>
  <si>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</si>
  <si>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</si>
  <si>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</si>
  <si>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</si>
  <si>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</si>
  <si>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</si>
  <si>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</si>
  <si>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</si>
  <si>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</si>
  <si>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</si>
  <si>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</si>
  <si>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</si>
  <si>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</si>
  <si>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</si>
  <si>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</si>
  <si>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</si>
  <si>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</si>
  <si>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</si>
  <si>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</si>
  <si>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</si>
  <si>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</si>
  <si>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</si>
  <si>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</si>
  <si>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</si>
  <si>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</si>
  <si>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</si>
  <si>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</si>
  <si>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</si>
  <si>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</si>
  <si>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</si>
  <si>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</si>
  <si>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</si>
  <si>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</si>
  <si>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</si>
  <si>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</si>
  <si>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</si>
  <si>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</si>
  <si>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</si>
  <si>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</si>
  <si>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</si>
  <si>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</si>
  <si>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</si>
  <si>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</si>
  <si>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</si>
  <si>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</si>
  <si>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</si>
  <si>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</si>
  <si>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</si>
  <si>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</si>
  <si>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</si>
  <si>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</si>
  <si>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</si>
  <si>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</si>
  <si>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</si>
  <si>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</si>
  <si>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</si>
  <si>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</si>
  <si>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</si>
  <si>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</si>
  <si>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</si>
  <si>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</si>
  <si>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</si>
  <si>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</si>
  <si>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</si>
  <si>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</si>
  <si>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</si>
  <si>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</si>
  <si>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</si>
  <si>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</si>
  <si>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</si>
  <si>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</si>
  <si>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</si>
  <si>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</si>
  <si>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</si>
  <si>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</si>
  <si>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</si>
  <si>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</si>
  <si>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</si>
  <si>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</si>
  <si>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</si>
  <si>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</si>
  <si>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</si>
  <si>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</si>
  <si>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</si>
  <si>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</si>
  <si>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</si>
  <si>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</si>
  <si>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</si>
  <si>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</si>
  <si>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</si>
  <si>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</si>
  <si>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</si>
  <si>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</si>
  <si>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</si>
  <si>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</si>
  <si>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</si>
  <si>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</si>
  <si>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</si>
  <si>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</si>
  <si>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</si>
  <si>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</si>
  <si>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</si>
  <si>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</si>
  <si>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</si>
  <si>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</si>
  <si>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</si>
  <si>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</si>
  <si>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</si>
  <si>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</si>
  <si>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</si>
  <si>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</si>
  <si>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</si>
  <si>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</si>
  <si>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</si>
  <si>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</si>
  <si>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</si>
  <si>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</si>
  <si>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</si>
  <si>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</si>
  <si>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</si>
  <si>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</si>
  <si>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</si>
  <si>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</si>
  <si>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</si>
  <si>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Bluffton</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</si>
  <si>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</si>
  <si>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</si>
  <si>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</si>
  <si>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</si>
  <si>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</si>
  <si>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</si>
  <si>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</si>
  <si>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</si>
  <si>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</si>
  <si>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</si>
  <si>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</si>
  <si>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</si>
  <si>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</si>
  <si>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</si>
  <si>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</si>
  <si>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</si>
  <si>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</si>
  <si>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</si>
  <si>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</si>
  <si>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</si>
  <si>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</si>
  <si>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</si>
  <si>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</si>
  <si>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</si>
  <si>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</si>
  <si>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</si>
  <si>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</si>
  <si>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</si>
  <si>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</si>
  <si>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</si>
  <si>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</si>
  <si>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</si>
  <si>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</si>
  <si>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</si>
  <si>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</si>
  <si>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</si>
  <si>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</si>
  <si>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</si>
  <si>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</si>
  <si>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</si>
  <si>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</si>
  <si>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</si>
  <si>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</si>
  <si>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</si>
  <si>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</si>
  <si>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</si>
  <si>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</si>
  <si>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</si>
  <si>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</si>
  <si>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</si>
  <si>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</si>
  <si>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</si>
  <si>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</si>
  <si>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</si>
  <si>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</si>
  <si>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</si>
  <si>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</si>
  <si>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</si>
  <si>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</si>
  <si>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</si>
  <si>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</si>
  <si>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</si>
  <si>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</si>
  <si>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</si>
  <si>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</si>
  <si>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</si>
  <si>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</si>
  <si>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</si>
  <si>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</si>
  <si>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</si>
  <si>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</si>
  <si>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</si>
  <si>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</si>
  <si>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</si>
  <si>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</si>
  <si>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</si>
  <si>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</si>
  <si>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</si>
  <si>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</si>
  <si>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</si>
  <si>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</si>
  <si>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</si>
  <si>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</si>
  <si>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</si>
  <si>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</si>
  <si>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</si>
  <si>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</si>
  <si>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</si>
  <si>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</si>
  <si>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</si>
  <si>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</si>
  <si>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</si>
  <si>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</si>
  <si>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</si>
  <si>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</si>
  <si>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</si>
  <si>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</si>
  <si>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</si>
  <si>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</si>
  <si>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</si>
  <si>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</si>
  <si>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</si>
  <si>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</si>
  <si>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</si>
  <si>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</si>
  <si>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</si>
  <si>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</si>
  <si>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</si>
  <si>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</si>
  <si>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</si>
  <si>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</si>
  <si>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</si>
  <si>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</si>
  <si>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</si>
  <si>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</si>
  <si>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</si>
  <si>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</si>
  <si>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</si>
  <si>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</si>
  <si>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</si>
  <si>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</si>
  <si>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</si>
  <si>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</si>
  <si>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</si>
  <si>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</si>
  <si>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</si>
  <si>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</si>
  <si>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</si>
  <si>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</si>
  <si>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</si>
  <si>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</si>
  <si>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</si>
  <si>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</si>
  <si>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</si>
  <si>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</si>
  <si>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</si>
  <si>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</si>
  <si>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</si>
  <si>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</si>
  <si>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</si>
  <si>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</si>
  <si>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</si>
  <si>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</si>
  <si>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</si>
  <si>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</si>
  <si>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</si>
  <si>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</si>
  <si>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</si>
  <si>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</si>
  <si>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</si>
  <si>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</si>
  <si>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</si>
  <si>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</si>
  <si>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</si>
  <si>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</si>
  <si>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</si>
  <si>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</si>
  <si>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</si>
  <si>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</si>
  <si>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</si>
  <si>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</si>
  <si>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</si>
  <si>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</si>
  <si>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</si>
  <si>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</si>
  <si>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</si>
  <si>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</si>
  <si>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</si>
  <si>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</si>
  <si>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</si>
  <si>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</si>
  <si>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</si>
  <si>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</si>
  <si>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</si>
  <si>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</si>
  <si>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</si>
  <si>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</si>
  <si>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</si>
  <si>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</si>
  <si>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</si>
  <si>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</si>
  <si>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</si>
  <si>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</si>
  <si>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</si>
  <si>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</si>
  <si>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</si>
  <si>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</si>
  <si>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</si>
  <si>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</si>
  <si>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</si>
  <si>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</si>
  <si>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</si>
  <si>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</si>
  <si>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</si>
  <si>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</si>
  <si>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</si>
  <si>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</si>
  <si>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</si>
  <si>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</si>
  <si>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</si>
  <si>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</si>
  <si>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</si>
  <si>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</si>
  <si>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</si>
  <si>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</si>
  <si>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</si>
  <si>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</si>
  <si>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</si>
  <si>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</si>
  <si>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</si>
  <si>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</si>
  <si>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</si>
  <si>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</si>
  <si>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</si>
  <si>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</si>
  <si>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</si>
  <si>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</si>
  <si>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</si>
  <si>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</si>
  <si>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</si>
  <si>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</si>
  <si>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</si>
  <si>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</si>
  <si>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</si>
  <si>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</si>
  <si>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</si>
  <si>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</si>
  <si>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</si>
  <si>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</si>
  <si>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</si>
  <si>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</si>
  <si>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</si>
  <si>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</si>
  <si>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</si>
  <si>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</si>
  <si>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</si>
  <si>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</si>
  <si>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</si>
  <si>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</si>
  <si>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</si>
  <si>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</si>
  <si>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</si>
  <si>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</si>
  <si>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</si>
  <si>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</si>
  <si>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</si>
  <si>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</si>
  <si>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</si>
  <si>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</si>
  <si>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</si>
  <si>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</si>
  <si>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</si>
  <si>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</si>
  <si>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</si>
  <si>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</si>
  <si>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</si>
  <si>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</si>
  <si>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</si>
  <si>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</si>
  <si>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</si>
  <si>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</si>
  <si>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</si>
  <si>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</si>
  <si>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</si>
  <si>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</si>
  <si>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</si>
  <si>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</si>
  <si>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</si>
  <si>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</si>
  <si>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</si>
  <si>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</si>
  <si>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</si>
  <si>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</si>
  <si>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</si>
  <si>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</si>
  <si>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</si>
  <si>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</si>
  <si>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</si>
  <si>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</si>
  <si>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</si>
  <si>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</si>
  <si>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</si>
  <si>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</si>
  <si>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</si>
  <si>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</si>
  <si>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</si>
  <si>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</si>
  <si>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</si>
  <si>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</si>
  <si>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</si>
  <si>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</si>
  <si>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</si>
  <si>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</si>
  <si>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</si>
  <si>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</si>
  <si>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</si>
  <si>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</si>
  <si>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</si>
  <si>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</si>
  <si>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</si>
  <si>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</si>
  <si>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</si>
  <si>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</si>
  <si>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</si>
  <si>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</si>
  <si>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</si>
  <si>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</si>
  <si>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</si>
  <si>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</si>
  <si>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</si>
  <si>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</si>
  <si>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</si>
  <si>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</si>
  <si>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</si>
  <si>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</si>
  <si>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</si>
  <si>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</si>
  <si>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</si>
  <si>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</si>
  <si>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</si>
  <si>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</si>
  <si>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</si>
  <si>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</si>
  <si>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</si>
  <si>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</si>
  <si>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</si>
  <si>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</si>
  <si>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</si>
  <si>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</si>
  <si>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</si>
  <si>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</si>
  <si>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</si>
  <si>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</si>
  <si>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</si>
  <si>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</si>
  <si>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</si>
  <si>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</si>
  <si>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</si>
  <si>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</si>
  <si>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</si>
  <si>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</si>
  <si>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</si>
  <si>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</si>
  <si>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</si>
  <si>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</si>
  <si>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</si>
  <si>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</si>
  <si>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</si>
  <si>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</si>
  <si>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</si>
  <si>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</si>
  <si>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</si>
  <si>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</si>
  <si>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</si>
  <si>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</si>
  <si>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</si>
  <si>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</si>
  <si>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</si>
  <si>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</si>
  <si>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</si>
  <si>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</si>
  <si>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</si>
  <si>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</si>
  <si>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</si>
  <si>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</si>
  <si>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</si>
  <si>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</si>
  <si>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</si>
  <si>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</si>
  <si>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</si>
  <si>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</si>
  <si>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</si>
  <si>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</si>
  <si>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</si>
  <si>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</si>
  <si>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</si>
  <si>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</si>
  <si>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</si>
  <si>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</si>
  <si>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</si>
  <si>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</si>
  <si>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</si>
  <si>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</si>
  <si>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</si>
  <si>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</si>
  <si>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</si>
  <si>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</si>
  <si>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</si>
  <si>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</si>
  <si>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</si>
  <si>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</si>
  <si>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</si>
  <si>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</si>
  <si>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</si>
  <si>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</si>
  <si>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</si>
  <si>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</si>
  <si>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</si>
  <si>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</si>
  <si>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</si>
  <si>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</si>
  <si>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</si>
  <si>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</si>
  <si>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</si>
  <si>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</si>
  <si>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</si>
  <si>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</si>
  <si>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</si>
  <si>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</si>
  <si>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</si>
  <si>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</si>
  <si>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</si>
  <si>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</si>
  <si>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</si>
  <si>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</si>
  <si>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</si>
  <si>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</si>
  <si>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</si>
  <si>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</si>
  <si>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</si>
  <si>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</si>
  <si>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</si>
  <si>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</si>
  <si>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</si>
  <si>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</si>
  <si>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</si>
  <si>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</si>
  <si>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</si>
  <si>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</si>
  <si>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</si>
  <si>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</si>
  <si>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</si>
  <si>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</si>
  <si>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</si>
  <si>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</si>
  <si>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</si>
  <si>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</si>
  <si>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</si>
  <si>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</si>
  <si>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</si>
  <si>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</si>
  <si>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</si>
  <si>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</si>
  <si>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</si>
  <si>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</si>
  <si>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</si>
  <si>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</si>
  <si>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</si>
  <si>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</si>
  <si>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</si>
  <si>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</si>
  <si>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</si>
  <si>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</si>
  <si>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</si>
  <si>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</si>
  <si>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</si>
  <si>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</si>
  <si>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</si>
  <si>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</si>
  <si>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</si>
  <si>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</si>
  <si>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</si>
  <si>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</si>
  <si>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</si>
  <si>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</si>
  <si>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</si>
  <si>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</si>
  <si>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</si>
  <si>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</si>
  <si>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</si>
  <si>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t>Floating Rate SBA 7a security due 2024</t>
  </si>
  <si>
    <t>10, 11, 24</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</si>
  <si>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</si>
  <si>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</si>
  <si>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</si>
  <si>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</si>
  <si>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</si>
  <si>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</si>
  <si>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</si>
  <si>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</si>
  <si>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Floating Rate SBA 7a security due 2026</t>
  </si>
  <si>
    <t>Floating Rate SBA 7a security due 2021</t>
  </si>
  <si>
    <t>10/19/2010 - 12/6/2010</t>
  </si>
  <si>
    <t>6/ The price set forth is the weighted average price for all sales of Citigroup, Inc. common stock made by Treasury over the course of the corresponding period.</t>
  </si>
  <si>
    <t>7/ Amount represents the gross proceeds to Treasury.</t>
  </si>
  <si>
    <r>
      <t>Pricing Mechanism</t>
    </r>
    <r>
      <rPr>
        <b/>
        <vertAlign val="superscript"/>
        <sz val="12"/>
        <color indexed="8"/>
        <rFont val="Arial"/>
        <family val="2"/>
      </rPr>
      <t>6</t>
    </r>
  </si>
  <si>
    <r>
      <t>Proceeds</t>
    </r>
    <r>
      <rPr>
        <b/>
        <vertAlign val="superscript"/>
        <sz val="12"/>
        <color indexed="8"/>
        <rFont val="Arial"/>
        <family val="2"/>
      </rPr>
      <t>7</t>
    </r>
  </si>
  <si>
    <r>
      <rPr>
        <b/>
        <sz val="11"/>
        <color theme="1"/>
        <rFont val="Calibri"/>
        <family val="2"/>
        <scheme val="minor"/>
      </rPr>
      <t xml:space="preserve">Supplemental Information [Not Required by EESA </t>
    </r>
    <r>
      <rPr>
        <b/>
        <sz val="11"/>
        <color theme="1"/>
        <rFont val="Calibri"/>
        <family val="2"/>
      </rPr>
      <t>§114(a)]</t>
    </r>
  </si>
  <si>
    <t>Borrowers</t>
  </si>
  <si>
    <t>Lenders/Investors</t>
  </si>
  <si>
    <t>Servicer</t>
  </si>
  <si>
    <t>American Home Mortgage Servicing, Inc.</t>
  </si>
  <si>
    <t>BAC Home Loans Servicing, LP</t>
  </si>
  <si>
    <t>Specialized Loan Servicing LLC</t>
  </si>
  <si>
    <r>
      <rPr>
        <sz val="12"/>
        <rFont val="Arial"/>
        <family val="2"/>
      </rPr>
      <t>**</t>
    </r>
    <r>
      <rPr>
        <sz val="11"/>
        <rFont val="Arial"/>
        <family val="2"/>
      </rPr>
      <t xml:space="preserve"> Total repaid includes (i) the amount of $25 billion applied as repayment under the Capital Purchase Program from the total proceeds of $31.85 billion received pursuant to the sales of Citigroup, Inc. common stock as of December 6,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</si>
  <si>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t>Home Affordable Modification Program</t>
  </si>
  <si>
    <t>Totals</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</si>
  <si>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  All such sales were generally made at the market price.   On December 6, 2010, Treasury commenced an underwritten public offering of its remaining 2,417,407,607 shares.  See "Capital Purchase Program - Citigroup, Inc., Common Stock Disposition" on following page for the actual number of shares sold by Morgan Stanley, the weighted average price per share and the total proceeds to Treasury from all such sales during those periods.</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</si>
  <si>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t>
  </si>
  <si>
    <t>5/ On December 6, 2010, Treasury commenced an underwritten public offering of its remaining 2,417,407,607 shares. Closing of the offering is subject to the fulfillment of certain closing conditions.</t>
  </si>
  <si>
    <t>Partial Repayment</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</si>
  <si>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The repurchase was completed on 12/15/2010.</t>
  </si>
  <si>
    <t>34/ On 12/3/2010, Treasury completed the sale of all Preferred Stock (including the Preferred Stock received upon the exercise of warrants) issued by The Bank of Currituck (“Currituck”) to Treasury for an aggregate purchase price of $1,742,850, pursuant to the terms of the agreement between Treasury and Currituck entered into on 11/5/2010.</t>
  </si>
  <si>
    <t>Statebridge Company, LLC</t>
  </si>
  <si>
    <t>Scotiabank de Puerto Rico</t>
  </si>
  <si>
    <r>
      <t>Preferred Stock</t>
    </r>
    <r>
      <rPr>
        <vertAlign val="superscript"/>
        <sz val="11"/>
        <color indexed="8"/>
        <rFont val="Arial"/>
        <family val="2"/>
      </rPr>
      <t>2</t>
    </r>
  </si>
  <si>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32 and 34), but excludes investment amounts for institutions that have pending receivership or bankruptcy proceedings (see Notes 14 and 25).</t>
    </r>
  </si>
  <si>
    <t>GMAC refers to GMAC Inc., formerly known as GMAC LLC., and now known as Ally Financial, Inc. ("Ally").</t>
  </si>
  <si>
    <t>GMAC (Ally)</t>
  </si>
  <si>
    <t>Partial conversion of  preferred stock for common stock</t>
  </si>
  <si>
    <t>3, 26</t>
  </si>
  <si>
    <t>22, 26</t>
  </si>
  <si>
    <t xml:space="preserve">21.  Amount of the Treasury investment exchange includes the exercised warrants from Treasury's initial investments.  </t>
  </si>
  <si>
    <t>Midland Mortgage Company</t>
  </si>
  <si>
    <t>Vericrest Financial, Inc.</t>
  </si>
  <si>
    <t>25. On 11/17/2010, Treasury agreed to sell 358,546,795 shares of common stock at $32.7525 per share (which represents the $33 public sale price less underwriting discounts and fees) pursuant to an underwriting agreement.  Following settlement, the  net proceeds to Treasury were $11,743,303,903.  On 11/26/2010, the underwriters exercised their option to purchase an additional 53,782,019 shares of common stock from Treasury at the same purchase price resulting in additional proceeds of  $1,761,495,577. Treasury's aggregate net proceeds from the sale of common stock pursuant to the underwriting agreement total $13,504,799,480.</t>
  </si>
  <si>
    <t>26. On 12/30/2010, Treasury converted $5,500,000,000 of the total convertible preferred stock then outstanding and held by Treasury (including exercised warrants) into 531,850 shares of common stock of Ally.  Following this conversion, Treasury holds $5,937,500,000 of convertible preferred stock.</t>
  </si>
  <si>
    <t>(formerly referred to as Systemically Significant Failing Institutions Program)</t>
  </si>
  <si>
    <t>Exchange/Transfer Details</t>
  </si>
  <si>
    <t>Preferred Stock w/ Warrants                              (Series D)</t>
  </si>
  <si>
    <t>Preferred Stock w/ Warrants (Series E)</t>
  </si>
  <si>
    <t>See table below for exchange/transfer details in connection with the recapitalization conducted on 1/14/2011.</t>
  </si>
  <si>
    <t>Preferred Stock w/ Warrants                            (Series F)</t>
  </si>
  <si>
    <t>Investment</t>
  </si>
  <si>
    <t>Proceeds</t>
  </si>
  <si>
    <t>Warrants (Series E)</t>
  </si>
  <si>
    <t>Warrants (Series F)</t>
  </si>
  <si>
    <t>Total</t>
  </si>
  <si>
    <t>3/ This transaction does not include AIG's commitment fee of an additional $165 million to be paid from its operating income over the life of the facility. A $55 million payment was received by Treasury  on 12/17/2010.  Additional payments are scheduled to be made in accordance with the Amended and Restated Purchase Agreement, dated as of 1/14/2011, between AIG and Treasury.</t>
  </si>
  <si>
    <t>AIG POST-RECAPITALIZATION</t>
  </si>
  <si>
    <t>Recapitalization</t>
  </si>
  <si>
    <t>Treasury Holdings Post-Recapitalization</t>
  </si>
  <si>
    <t>Preferred Stock (Series F)</t>
  </si>
  <si>
    <t>Preferred Stock (Series G)</t>
  </si>
  <si>
    <t>AIA Preferred Units</t>
  </si>
  <si>
    <t>ALICO Junior Preferred Interests</t>
  </si>
  <si>
    <t>Preferred Stock (Series E)</t>
  </si>
  <si>
    <t>Common Stock (non-TARP)</t>
  </si>
  <si>
    <t>4/ On 1/14/2011, (A) Treasury exchanged $27,835,000,000 of Treasury's investment in AIG's Fixed Rate Non-Cumulative Perpetual Preferred Stock (Series F) which is equal to the amount funded (including amounts drawn at closing) under the Series F equity capital facility, for (i) the transferred SPV preferred interests and  (ii) 167,623,733 shares of AIG Common Stock, and (B) Treasury exchanged $2,000,000,000 of undrawn Series F for 20,000 shares of preferred stock under the new Series G Cumulative Mandatory Convertible Preferred Stock equity capital facility under which AIG has the right to draw up to $2,000,000,000.</t>
  </si>
  <si>
    <t>6/ On 1/14/2011, Treasury received 562,868,096 shares of AIG Common Stock from the AIG Credit Facility Trust, which trust was established in connection with the credit facility between AIG and the Federal Reserve Bank of New York.  This credit facility was repaid and terminated pursuant to this recapitalization transaction.  The trust had received 562,868,096 shares of AIG common stock in exchange for AIG's Series C Perpetual, Convertible Participating Preferred Stock, which was previously held by the trust  for the benefit of the U.S. Treasury.</t>
  </si>
  <si>
    <t>Warrant Auction</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</si>
  <si>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as of  8/26/2010, converted into 378,750,000 shares of common stock.   </t>
  </si>
  <si>
    <t>35/ Treasury entered into an agreement on 1/28/2011 with North American Financial Holdings, Inc. for the sale of all Preferred Stock and Warrants issued by Capital Bank Corporation to Treasury for an aggregate purchase price of $41,279,000.  Since the conditions to closing of the sale were satisfied, the closing of the sale also occurred on 1/28/2011.</t>
  </si>
  <si>
    <t>Aurora Financial Group, Inc</t>
  </si>
  <si>
    <t>Aurora Loan Services LLC</t>
  </si>
  <si>
    <t>Vantium Capital, Inc. dba Acqura Loan Services</t>
  </si>
  <si>
    <t>Wells Fargo Bank, N.A.</t>
  </si>
  <si>
    <t>Preferred Stock  w/ Warrants</t>
  </si>
  <si>
    <t>5/ On 1/14/2011, Treasury exchanged an amount equivalent to the $40 billion initial investment plus capitalized interest from the April 2009 exchange (see note 1 above) of Fixed Rate Non-Cumulative Perpetual Preferred Stock (Series E) for 924,546,133 shares of AIG Common Stock.</t>
  </si>
  <si>
    <t>Payment</t>
  </si>
  <si>
    <t>2, 36</t>
  </si>
  <si>
    <t>36/ On 2/15/2011, Treasury completed the sale of all Preferred Stock (including the Preferred Stock received upon the exercise of warrants) issued by Treaty Oak Bancorp (“Treaty Oak”) to Treasury for (i) a cash payment of $500,000, (ii) the right to receive up to $150,000 in principal payments on a note payable by Carlile Bancshares, Inc. in favor of Treaty Oak, and (iii) a newly issued warrant to purchase 3,098,341 shares of Treaty Oak common stock, pursuant to the terms of the agreement between Treasury and Treaty Oak entered into on 2/15/2011.</t>
  </si>
  <si>
    <t xml:space="preserve">31/ On 9/30/2010, Treasury completed the exchange of its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</si>
  <si>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37/ On 2/18/11, Treasury completed the exchange of its $135,000,000 of Preferred Stock (including accrued and unpaid dividends thereon) in Central Pacific Financial Corp.for not less than 5,620,117  shares of common stock, pursuant to an exchange agreement dated 2/17/2011.</t>
  </si>
  <si>
    <t>Trust Preferred Securities</t>
  </si>
  <si>
    <t>Exchange for amended and restated Trust Preferred Securities</t>
  </si>
  <si>
    <t>Disposition                  28</t>
  </si>
  <si>
    <t>27. On 3/1/2011, Treasury entered into an agreement with Ally Financial, Inc. (Ally) and certain other parties to amend and restate the $2,667,000,000 in aggregate liquidation preference of its Ally trust preferred securities so to facilitate a public underwritten offering.  At the time of amendment and restatement, Treasury received all outstanding accrued and unpaid dividends and a distribution fee of $28,170,000.</t>
  </si>
  <si>
    <t>28. On 3/2/2011, Treasury entered into an underwritten offering for all of its Ally trust preferred securities, the proceeds of which were $2,638,830,000, which together with the distribution fee referred to in footnote 27, provided total disposition proceeds to Treasury of $2,667,000,000.  This amount does not include the accumulated and unpaid dividends on the trust preferred securities from the date of the amendment and restatement through but excluding the closing date that Treasury will receive separately at settlement.</t>
  </si>
  <si>
    <t>33/ On 3/4/2011, Treasury completed the sale to Community Bancorp LLC (“CBC”) of all Preferred Stock and Warrants issued by Cadence Financial Corporation (“Cadence”) to Treasury for an aggregate purchase price of $39,014,062.50, pursuant to the terms of the agreement between Treasury and CBC entered into on 10/29/2010.</t>
  </si>
  <si>
    <r>
      <t xml:space="preserve">Proceeds </t>
    </r>
    <r>
      <rPr>
        <b/>
        <vertAlign val="superscript"/>
        <sz val="11"/>
        <color indexed="8"/>
        <rFont val="Arial"/>
        <family val="2"/>
      </rPr>
      <t>8</t>
    </r>
  </si>
  <si>
    <t>Remaining Recap Investment Amount</t>
  </si>
  <si>
    <t>8/ Proceeds include amounts applied to pay (i) accrued preferred returns and (ii) redeem the outstanding liquidation amount.</t>
  </si>
  <si>
    <t>7/ The amount of Treasury's AIA Preferred Units and ALICO Junior Preferred Interests holdings do not reflect preferred returns on the securities that accrue quarterly.</t>
  </si>
  <si>
    <t>Non-GSE Incentive Payments (through February 2011)</t>
  </si>
  <si>
    <t>For Period Ending March 9, 2011</t>
  </si>
  <si>
    <t>8, 10, 38</t>
  </si>
  <si>
    <t>38/ On 3/9/2011, Treasury completed the sale of all Subordinated Debentures (including the Subordinated Debentures received upon the exercise of warrants) issued by FBHC Holding Company ("FBHC") to Treasury for an aggregate purchase price of $650,000, pursuant to the terms of the agreement between Treasury and FBHC entered into on 3/9/2011.</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</si>
  <si>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http://www.treasury.gov/initiatives/financial-stability/briefing-room/reports/Pages/Home.aspx.</t>
  </si>
</sst>
</file>

<file path=xl/styles.xml><?xml version="1.0" encoding="utf-8"?>
<styleSheet xmlns="http://schemas.openxmlformats.org/spreadsheetml/2006/main">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1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i/>
      <sz val="10"/>
      <name val="Arial"/>
      <family val="2"/>
    </font>
    <font>
      <sz val="12"/>
      <name val="Arial"/>
      <family val="2"/>
    </font>
    <font>
      <b/>
      <sz val="11"/>
      <color theme="1"/>
      <name val="Calibri"/>
      <family val="2"/>
    </font>
    <font>
      <b/>
      <sz val="9"/>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thin">
        <color indexed="64"/>
      </left>
      <right style="medium">
        <color indexed="64"/>
      </right>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
      <left style="medium">
        <color indexed="64"/>
      </left>
      <right/>
      <top/>
      <bottom style="thick">
        <color theme="9"/>
      </bottom>
      <diagonal/>
    </border>
    <border>
      <left style="thin">
        <color indexed="64"/>
      </left>
      <right style="thin">
        <color indexed="64"/>
      </right>
      <top/>
      <bottom style="thick">
        <color theme="9"/>
      </bottom>
      <diagonal/>
    </border>
    <border>
      <left style="medium">
        <color indexed="64"/>
      </left>
      <right style="thin">
        <color indexed="64"/>
      </right>
      <top/>
      <bottom style="thick">
        <color theme="9"/>
      </bottom>
      <diagonal/>
    </border>
    <border>
      <left style="thin">
        <color indexed="64"/>
      </left>
      <right/>
      <top/>
      <bottom style="thick">
        <color theme="9"/>
      </bottom>
      <diagonal/>
    </border>
    <border>
      <left/>
      <right style="thick">
        <color theme="9"/>
      </right>
      <top/>
      <bottom style="thick">
        <color theme="9"/>
      </bottom>
      <diagonal/>
    </border>
    <border>
      <left/>
      <right style="thin">
        <color indexed="64"/>
      </right>
      <top/>
      <bottom style="thick">
        <color theme="9"/>
      </bottom>
      <diagonal/>
    </border>
    <border>
      <left style="thick">
        <color theme="9"/>
      </left>
      <right/>
      <top/>
      <bottom style="thin">
        <color indexed="64"/>
      </bottom>
      <diagonal/>
    </border>
    <border>
      <left/>
      <right style="thick">
        <color theme="9"/>
      </right>
      <top style="thin">
        <color indexed="64"/>
      </top>
      <bottom style="medium">
        <color indexed="64"/>
      </bottom>
      <diagonal/>
    </border>
  </borders>
  <cellStyleXfs count="3984">
    <xf numFmtId="0" fontId="0" fillId="0" borderId="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2" fillId="36"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82" fillId="37"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82" fillId="38"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82" fillId="39"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82" fillId="40"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82" fillId="41"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82" fillId="42"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82" fillId="43"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82" fillId="44"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82" fillId="45"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82" fillId="46"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82" fillId="47"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83" fillId="48"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84" fillId="49" borderId="76"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85" fillId="50" borderId="77"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43" fontId="49" fillId="0" borderId="0" applyFont="0" applyFill="0" applyBorder="0" applyAlignment="0" applyProtection="0"/>
    <xf numFmtId="44" fontId="49" fillId="0" borderId="0" applyFont="0" applyFill="0" applyBorder="0" applyAlignment="0" applyProtection="0"/>
    <xf numFmtId="0" fontId="86"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71" fillId="0" borderId="0" applyNumberFormat="0" applyFill="0" applyBorder="0" applyAlignment="0" applyProtection="0">
      <alignment vertical="top"/>
      <protection locked="0"/>
    </xf>
    <xf numFmtId="0" fontId="87" fillId="51"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88" fillId="0" borderId="78"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89" fillId="0" borderId="79"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90" fillId="0" borderId="80"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91" fillId="52" borderId="76"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92" fillId="0" borderId="81"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93" fillId="53"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40" fillId="0" borderId="0"/>
    <xf numFmtId="0" fontId="40" fillId="0" borderId="0"/>
    <xf numFmtId="0" fontId="40" fillId="0" borderId="0"/>
    <xf numFmtId="0" fontId="40" fillId="0" borderId="0"/>
    <xf numFmtId="0" fontId="40"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37" fillId="0" borderId="0"/>
    <xf numFmtId="0" fontId="37" fillId="0" borderId="0"/>
    <xf numFmtId="0" fontId="37" fillId="0" borderId="0"/>
    <xf numFmtId="0" fontId="35" fillId="0" borderId="0"/>
    <xf numFmtId="0" fontId="35" fillId="0" borderId="0"/>
    <xf numFmtId="0" fontId="35" fillId="0" borderId="0"/>
    <xf numFmtId="0" fontId="35" fillId="0" borderId="0"/>
    <xf numFmtId="0" fontId="35" fillId="0" borderId="0"/>
    <xf numFmtId="0" fontId="81" fillId="0" borderId="0"/>
    <xf numFmtId="0" fontId="81" fillId="0" borderId="0"/>
    <xf numFmtId="0" fontId="81" fillId="0" borderId="0"/>
    <xf numFmtId="0" fontId="81" fillId="0" borderId="0"/>
    <xf numFmtId="0" fontId="40" fillId="0" borderId="0"/>
    <xf numFmtId="0" fontId="35" fillId="0" borderId="0"/>
    <xf numFmtId="0" fontId="35" fillId="0" borderId="0"/>
    <xf numFmtId="0" fontId="35" fillId="0" borderId="0"/>
    <xf numFmtId="0" fontId="35" fillId="0" borderId="0"/>
    <xf numFmtId="0" fontId="35"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40" fillId="0" borderId="0"/>
    <xf numFmtId="0" fontId="40" fillId="0" borderId="0"/>
    <xf numFmtId="0" fontId="40"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52" fillId="0" borderId="0"/>
    <xf numFmtId="0" fontId="49" fillId="0" borderId="0"/>
    <xf numFmtId="0" fontId="49" fillId="0" borderId="0"/>
    <xf numFmtId="0" fontId="49"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47" fillId="54" borderId="82" applyNumberFormat="0" applyFont="0" applyAlignment="0" applyProtection="0"/>
    <xf numFmtId="0" fontId="43" fillId="54" borderId="82"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51" fillId="54" borderId="82" applyNumberFormat="0" applyFont="0" applyAlignment="0" applyProtection="0"/>
    <xf numFmtId="0" fontId="48" fillId="54" borderId="82" applyNumberFormat="0" applyFont="0" applyAlignment="0" applyProtection="0"/>
    <xf numFmtId="0" fontId="48"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8"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8"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8"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48" fillId="54" borderId="82" applyNumberFormat="0" applyFont="0" applyAlignment="0" applyProtection="0"/>
    <xf numFmtId="0" fontId="39"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48"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48"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48"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94" fillId="49" borderId="83"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95"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96" fillId="0" borderId="84"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97"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32" fillId="0" borderId="0"/>
    <xf numFmtId="0" fontId="33" fillId="0" borderId="0"/>
    <xf numFmtId="0" fontId="33" fillId="0" borderId="0"/>
    <xf numFmtId="0" fontId="33" fillId="0" borderId="0"/>
    <xf numFmtId="0" fontId="33" fillId="0" borderId="0"/>
    <xf numFmtId="0" fontId="33" fillId="0" borderId="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4" borderId="0" applyNumberFormat="0" applyBorder="0" applyAlignment="0" applyProtection="0"/>
    <xf numFmtId="0" fontId="31" fillId="33" borderId="0" applyNumberFormat="0" applyBorder="0" applyAlignment="0" applyProtection="0"/>
    <xf numFmtId="0" fontId="31" fillId="32"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9" borderId="0" applyNumberFormat="0" applyBorder="0" applyAlignment="0" applyProtection="0"/>
    <xf numFmtId="0" fontId="31" fillId="28" borderId="0" applyNumberFormat="0" applyBorder="0" applyAlignment="0" applyProtection="0"/>
    <xf numFmtId="0" fontId="31" fillId="27" borderId="0" applyNumberFormat="0" applyBorder="0" applyAlignment="0" applyProtection="0"/>
    <xf numFmtId="0" fontId="31" fillId="54" borderId="82" applyNumberFormat="0" applyFont="0" applyAlignment="0" applyProtection="0"/>
    <xf numFmtId="0" fontId="31" fillId="26" borderId="0" applyNumberFormat="0" applyBorder="0" applyAlignment="0" applyProtection="0"/>
    <xf numFmtId="0" fontId="31" fillId="25" borderId="0" applyNumberFormat="0" applyBorder="0" applyAlignment="0" applyProtection="0"/>
    <xf numFmtId="0" fontId="31" fillId="24" borderId="0" applyNumberFormat="0" applyBorder="0" applyAlignment="0" applyProtection="0"/>
    <xf numFmtId="0" fontId="31" fillId="35" borderId="0" applyNumberFormat="0" applyBorder="0" applyAlignment="0" applyProtection="0"/>
    <xf numFmtId="0" fontId="31" fillId="34" borderId="0" applyNumberFormat="0" applyBorder="0" applyAlignment="0" applyProtection="0"/>
    <xf numFmtId="0" fontId="31" fillId="33" borderId="0" applyNumberFormat="0" applyBorder="0" applyAlignment="0" applyProtection="0"/>
    <xf numFmtId="0" fontId="31" fillId="32"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9" borderId="0" applyNumberFormat="0" applyBorder="0" applyAlignment="0" applyProtection="0"/>
    <xf numFmtId="0" fontId="31" fillId="28" borderId="0" applyNumberFormat="0" applyBorder="0" applyAlignment="0" applyProtection="0"/>
    <xf numFmtId="0" fontId="31" fillId="27" borderId="0" applyNumberFormat="0" applyBorder="0" applyAlignment="0" applyProtection="0"/>
    <xf numFmtId="0" fontId="31" fillId="54" borderId="82" applyNumberFormat="0" applyFont="0" applyAlignment="0" applyProtection="0"/>
    <xf numFmtId="0" fontId="31" fillId="26" borderId="0" applyNumberFormat="0" applyBorder="0" applyAlignment="0" applyProtection="0"/>
    <xf numFmtId="0" fontId="31" fillId="25" borderId="0" applyNumberFormat="0" applyBorder="0" applyAlignment="0" applyProtection="0"/>
    <xf numFmtId="0" fontId="31" fillId="24" borderId="0" applyNumberFormat="0" applyBorder="0" applyAlignment="0" applyProtection="0"/>
    <xf numFmtId="0" fontId="31" fillId="54" borderId="82" applyNumberFormat="0" applyFont="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3"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3"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32" borderId="0" applyNumberFormat="0" applyBorder="0" applyAlignment="0" applyProtection="0"/>
    <xf numFmtId="0" fontId="30" fillId="31" borderId="0" applyNumberFormat="0" applyBorder="0" applyAlignment="0" applyProtection="0"/>
    <xf numFmtId="0" fontId="30" fillId="30"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27" borderId="0" applyNumberFormat="0" applyBorder="0" applyAlignment="0" applyProtection="0"/>
    <xf numFmtId="0" fontId="30" fillId="54" borderId="82" applyNumberFormat="0" applyFont="0" applyAlignment="0" applyProtection="0"/>
    <xf numFmtId="0" fontId="30" fillId="26" borderId="0" applyNumberFormat="0" applyBorder="0" applyAlignment="0" applyProtection="0"/>
    <xf numFmtId="0" fontId="30" fillId="25" borderId="0" applyNumberFormat="0" applyBorder="0" applyAlignment="0" applyProtection="0"/>
    <xf numFmtId="0" fontId="30" fillId="24" borderId="0" applyNumberFormat="0" applyBorder="0" applyAlignment="0" applyProtection="0"/>
    <xf numFmtId="0" fontId="30" fillId="35" borderId="0" applyNumberFormat="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32" borderId="0" applyNumberFormat="0" applyBorder="0" applyAlignment="0" applyProtection="0"/>
    <xf numFmtId="0" fontId="30" fillId="31" borderId="0" applyNumberFormat="0" applyBorder="0" applyAlignment="0" applyProtection="0"/>
    <xf numFmtId="0" fontId="30" fillId="30"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27" borderId="0" applyNumberFormat="0" applyBorder="0" applyAlignment="0" applyProtection="0"/>
    <xf numFmtId="0" fontId="30" fillId="54" borderId="82" applyNumberFormat="0" applyFont="0" applyAlignment="0" applyProtection="0"/>
    <xf numFmtId="0" fontId="30" fillId="26" borderId="0" applyNumberFormat="0" applyBorder="0" applyAlignment="0" applyProtection="0"/>
    <xf numFmtId="0" fontId="30" fillId="25" borderId="0" applyNumberFormat="0" applyBorder="0" applyAlignment="0" applyProtection="0"/>
    <xf numFmtId="0" fontId="30" fillId="24" borderId="0" applyNumberFormat="0" applyBorder="0" applyAlignment="0" applyProtection="0"/>
    <xf numFmtId="0" fontId="30" fillId="54" borderId="82" applyNumberFormat="0" applyFont="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54" borderId="82" applyNumberFormat="0" applyFont="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55" fillId="12" borderId="0" applyNumberFormat="0" applyBorder="0" applyAlignment="0" applyProtection="0"/>
    <xf numFmtId="0" fontId="33" fillId="11" borderId="0" applyNumberFormat="0" applyBorder="0" applyAlignment="0" applyProtection="0"/>
    <xf numFmtId="0" fontId="33" fillId="8" borderId="0" applyNumberFormat="0" applyBorder="0" applyAlignment="0" applyProtection="0"/>
    <xf numFmtId="0" fontId="33" fillId="5" borderId="0" applyNumberFormat="0" applyBorder="0" applyAlignment="0" applyProtection="0"/>
    <xf numFmtId="0" fontId="33" fillId="10" borderId="0" applyNumberFormat="0" applyBorder="0" applyAlignment="0" applyProtection="0"/>
    <xf numFmtId="0" fontId="33" fillId="9" borderId="0" applyNumberFormat="0" applyBorder="0" applyAlignment="0" applyProtection="0"/>
    <xf numFmtId="0" fontId="33" fillId="8" borderId="0" applyNumberFormat="0" applyBorder="0" applyAlignment="0" applyProtection="0"/>
    <xf numFmtId="0" fontId="33" fillId="7" borderId="0" applyNumberFormat="0" applyBorder="0" applyAlignment="0" applyProtection="0"/>
    <xf numFmtId="0" fontId="33" fillId="6" borderId="0" applyNumberFormat="0" applyBorder="0" applyAlignment="0" applyProtection="0"/>
    <xf numFmtId="0" fontId="33" fillId="5" borderId="0" applyNumberFormat="0" applyBorder="0" applyAlignment="0" applyProtection="0"/>
    <xf numFmtId="0" fontId="33" fillId="4" borderId="0" applyNumberFormat="0" applyBorder="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55" fillId="9"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54" borderId="82" applyNumberFormat="0" applyFont="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27" fillId="0" borderId="0"/>
    <xf numFmtId="0" fontId="27" fillId="0" borderId="0"/>
    <xf numFmtId="0" fontId="33" fillId="0" borderId="0"/>
    <xf numFmtId="0" fontId="27" fillId="0" borderId="0"/>
    <xf numFmtId="0" fontId="26" fillId="0" borderId="0"/>
    <xf numFmtId="0" fontId="25" fillId="0" borderId="0"/>
    <xf numFmtId="0" fontId="25"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9"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43" fontId="13" fillId="0" borderId="0" applyFont="0" applyFill="0" applyBorder="0" applyAlignment="0" applyProtection="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44" fontId="9"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0" fontId="6" fillId="0" borderId="0"/>
    <xf numFmtId="44" fontId="6" fillId="0" borderId="0" applyFont="0" applyFill="0" applyBorder="0" applyAlignment="0" applyProtection="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43" fontId="1" fillId="0" borderId="0" applyFont="0" applyFill="0" applyBorder="0" applyAlignment="0" applyProtection="0"/>
  </cellStyleXfs>
  <cellXfs count="2286">
    <xf numFmtId="0" fontId="0" fillId="0" borderId="0" xfId="0"/>
    <xf numFmtId="0" fontId="53" fillId="0" borderId="11" xfId="2858" applyNumberFormat="1" applyFont="1" applyFill="1" applyBorder="1" applyAlignment="1">
      <alignment horizontal="center"/>
    </xf>
    <xf numFmtId="0" fontId="53" fillId="0" borderId="15" xfId="2858" applyFont="1" applyFill="1" applyBorder="1" applyAlignment="1">
      <alignment horizontal="center"/>
    </xf>
    <xf numFmtId="0" fontId="53" fillId="0" borderId="15" xfId="2858" applyFont="1" applyFill="1" applyBorder="1"/>
    <xf numFmtId="14" fontId="53" fillId="0" borderId="14" xfId="2858" applyNumberFormat="1" applyFont="1" applyFill="1" applyBorder="1" applyAlignment="1">
      <alignment horizontal="center"/>
    </xf>
    <xf numFmtId="14" fontId="53" fillId="0" borderId="18" xfId="2858" applyNumberFormat="1" applyFont="1" applyFill="1" applyBorder="1" applyAlignment="1">
      <alignment horizontal="center"/>
    </xf>
    <xf numFmtId="0" fontId="53" fillId="0" borderId="10" xfId="2858" applyFont="1" applyFill="1" applyBorder="1"/>
    <xf numFmtId="0" fontId="53" fillId="0" borderId="0" xfId="2858" applyFont="1" applyFill="1" applyBorder="1" applyAlignment="1"/>
    <xf numFmtId="0" fontId="53" fillId="0" borderId="24" xfId="2858" applyNumberFormat="1" applyFont="1" applyFill="1" applyBorder="1" applyAlignment="1">
      <alignment horizontal="center"/>
    </xf>
    <xf numFmtId="0" fontId="53" fillId="0" borderId="25" xfId="2858" applyFont="1" applyFill="1" applyBorder="1"/>
    <xf numFmtId="0" fontId="53" fillId="0" borderId="0" xfId="2858" applyFont="1" applyFill="1" applyBorder="1" applyAlignment="1">
      <alignment horizontal="center" wrapText="1"/>
    </xf>
    <xf numFmtId="14" fontId="53" fillId="0" borderId="25" xfId="2858" applyNumberFormat="1" applyFont="1" applyFill="1" applyBorder="1" applyAlignment="1">
      <alignment horizontal="center"/>
    </xf>
    <xf numFmtId="0" fontId="53" fillId="0" borderId="44" xfId="2858" applyNumberFormat="1" applyFont="1" applyFill="1" applyBorder="1" applyAlignment="1">
      <alignment horizontal="center"/>
    </xf>
    <xf numFmtId="0" fontId="53" fillId="0" borderId="45" xfId="2858" applyFont="1" applyFill="1" applyBorder="1" applyAlignment="1">
      <alignment horizontal="center"/>
    </xf>
    <xf numFmtId="0" fontId="53" fillId="0" borderId="45" xfId="2858" applyFont="1" applyFill="1" applyBorder="1" applyAlignment="1">
      <alignment horizontal="center" wrapText="1"/>
    </xf>
    <xf numFmtId="0" fontId="53" fillId="0" borderId="45" xfId="2858" applyFont="1" applyFill="1" applyBorder="1" applyAlignment="1">
      <alignment wrapText="1"/>
    </xf>
    <xf numFmtId="0" fontId="53" fillId="0" borderId="0" xfId="2858" applyFont="1" applyFill="1" applyAlignment="1">
      <alignment horizontal="center"/>
    </xf>
    <xf numFmtId="42" fontId="50" fillId="0" borderId="53" xfId="2858" applyNumberFormat="1" applyFont="1" applyFill="1" applyBorder="1"/>
    <xf numFmtId="164" fontId="50" fillId="0" borderId="0" xfId="2858" applyNumberFormat="1" applyFont="1" applyFill="1" applyBorder="1"/>
    <xf numFmtId="42" fontId="53" fillId="0" borderId="0" xfId="2858" applyNumberFormat="1" applyFont="1" applyFill="1" applyBorder="1" applyAlignment="1"/>
    <xf numFmtId="0" fontId="53" fillId="0" borderId="0" xfId="2858" applyFont="1" applyFill="1" applyBorder="1" applyAlignment="1">
      <alignment horizontal="right" wrapText="1"/>
    </xf>
    <xf numFmtId="164" fontId="53" fillId="0" borderId="0" xfId="2858" applyNumberFormat="1" applyFont="1" applyFill="1" applyBorder="1"/>
    <xf numFmtId="14" fontId="53" fillId="0" borderId="45" xfId="2858" applyNumberFormat="1" applyFont="1" applyFill="1" applyBorder="1" applyAlignment="1">
      <alignment horizontal="center"/>
    </xf>
    <xf numFmtId="0" fontId="53" fillId="0" borderId="45" xfId="2858" applyFont="1" applyFill="1" applyBorder="1" applyAlignment="1"/>
    <xf numFmtId="14" fontId="53" fillId="0" borderId="0" xfId="2858" applyNumberFormat="1" applyFont="1" applyFill="1" applyBorder="1" applyAlignment="1"/>
    <xf numFmtId="0" fontId="53" fillId="0" borderId="28" xfId="2858" applyFont="1" applyFill="1" applyBorder="1"/>
    <xf numFmtId="0" fontId="53" fillId="0" borderId="56" xfId="2858" applyFont="1" applyFill="1" applyBorder="1"/>
    <xf numFmtId="0" fontId="72" fillId="0" borderId="0" xfId="2846" applyFont="1" applyFill="1" applyAlignment="1">
      <alignment horizontal="centerContinuous"/>
    </xf>
    <xf numFmtId="0" fontId="72" fillId="0" borderId="0" xfId="2846" applyFont="1" applyFill="1" applyAlignment="1">
      <alignment horizontal="center" wrapText="1"/>
    </xf>
    <xf numFmtId="0" fontId="53" fillId="0" borderId="32" xfId="2858" applyFont="1" applyFill="1" applyBorder="1" applyAlignment="1">
      <alignment wrapText="1"/>
    </xf>
    <xf numFmtId="0" fontId="50" fillId="0" borderId="62" xfId="2858" applyFont="1" applyFill="1" applyBorder="1" applyAlignment="1">
      <alignment horizontal="center"/>
    </xf>
    <xf numFmtId="42" fontId="53" fillId="0" borderId="0" xfId="2858" applyNumberFormat="1" applyFont="1" applyFill="1"/>
    <xf numFmtId="0" fontId="53" fillId="0" borderId="0" xfId="2858" applyFont="1" applyFill="1" applyAlignment="1">
      <alignment horizontal="center" wrapText="1"/>
    </xf>
    <xf numFmtId="42" fontId="53" fillId="0" borderId="15" xfId="2858" applyNumberFormat="1" applyFont="1" applyFill="1" applyBorder="1"/>
    <xf numFmtId="0" fontId="53" fillId="0" borderId="32" xfId="2858" applyFont="1" applyFill="1" applyBorder="1"/>
    <xf numFmtId="42" fontId="50" fillId="0" borderId="0" xfId="2858" applyNumberFormat="1" applyFont="1" applyFill="1" applyAlignment="1">
      <alignment horizontal="left"/>
    </xf>
    <xf numFmtId="0" fontId="50" fillId="0" borderId="0" xfId="2858" applyFont="1" applyFill="1" applyAlignment="1">
      <alignment horizontal="left"/>
    </xf>
    <xf numFmtId="42" fontId="50" fillId="0" borderId="0" xfId="2858" applyNumberFormat="1" applyFont="1" applyFill="1" applyBorder="1"/>
    <xf numFmtId="166" fontId="50" fillId="0" borderId="0" xfId="2858" applyNumberFormat="1" applyFont="1" applyFill="1" applyBorder="1" applyAlignment="1">
      <alignment horizontal="center" wrapText="1"/>
    </xf>
    <xf numFmtId="0" fontId="53" fillId="0" borderId="56" xfId="2858" quotePrefix="1" applyFont="1" applyFill="1" applyBorder="1" applyAlignment="1">
      <alignment horizontal="center" vertical="center" wrapText="1"/>
    </xf>
    <xf numFmtId="166" fontId="74" fillId="0" borderId="34" xfId="2660" quotePrefix="1" applyNumberFormat="1" applyFont="1" applyFill="1" applyBorder="1" applyAlignment="1">
      <alignment horizontal="left" vertical="center"/>
    </xf>
    <xf numFmtId="166" fontId="74" fillId="0" borderId="25" xfId="2660" quotePrefix="1" applyNumberFormat="1" applyFont="1" applyFill="1" applyBorder="1" applyAlignment="1">
      <alignment horizontal="center" vertical="center"/>
    </xf>
    <xf numFmtId="0" fontId="53" fillId="0" borderId="21" xfId="2858" quotePrefix="1" applyFont="1" applyFill="1" applyBorder="1" applyAlignment="1">
      <alignment horizontal="center" vertical="center" wrapText="1"/>
    </xf>
    <xf numFmtId="166" fontId="74" fillId="0" borderId="33" xfId="2660" quotePrefix="1" applyNumberFormat="1" applyFont="1" applyFill="1" applyBorder="1" applyAlignment="1">
      <alignment horizontal="left" vertical="center"/>
    </xf>
    <xf numFmtId="166" fontId="53" fillId="0" borderId="56" xfId="2858" quotePrefix="1" applyNumberFormat="1" applyFont="1" applyFill="1" applyBorder="1" applyAlignment="1">
      <alignment horizontal="center" vertical="center" wrapText="1"/>
    </xf>
    <xf numFmtId="166" fontId="74" fillId="0" borderId="34" xfId="2660" applyNumberFormat="1" applyFont="1" applyFill="1" applyBorder="1" applyAlignment="1">
      <alignment horizontal="center" vertical="center"/>
    </xf>
    <xf numFmtId="14" fontId="53" fillId="0" borderId="42" xfId="2858" applyNumberFormat="1" applyFont="1" applyFill="1" applyBorder="1" applyAlignment="1">
      <alignment horizontal="left" vertical="center" wrapText="1"/>
    </xf>
    <xf numFmtId="166" fontId="53" fillId="0" borderId="10" xfId="2858" applyNumberFormat="1" applyFont="1" applyFill="1" applyBorder="1" applyAlignment="1"/>
    <xf numFmtId="166" fontId="53" fillId="0" borderId="21" xfId="2858" quotePrefix="1" applyNumberFormat="1" applyFont="1" applyFill="1" applyBorder="1" applyAlignment="1">
      <alignment horizontal="center" vertical="center" wrapText="1"/>
    </xf>
    <xf numFmtId="14" fontId="53" fillId="0" borderId="33" xfId="2858" applyNumberFormat="1" applyFont="1" applyFill="1" applyBorder="1" applyAlignment="1">
      <alignment horizontal="left" vertical="center" wrapText="1"/>
    </xf>
    <xf numFmtId="166" fontId="53" fillId="0" borderId="15" xfId="2858" applyNumberFormat="1" applyFont="1" applyFill="1" applyBorder="1" applyAlignment="1"/>
    <xf numFmtId="166" fontId="53" fillId="0" borderId="39" xfId="2858" applyNumberFormat="1" applyFont="1" applyFill="1" applyBorder="1" applyAlignment="1"/>
    <xf numFmtId="14" fontId="53" fillId="0" borderId="55" xfId="2858" applyNumberFormat="1" applyFont="1" applyFill="1" applyBorder="1" applyAlignment="1">
      <alignment horizontal="left" wrapText="1"/>
    </xf>
    <xf numFmtId="166" fontId="53" fillId="0" borderId="42" xfId="2858" applyNumberFormat="1" applyFont="1" applyFill="1" applyBorder="1" applyAlignment="1"/>
    <xf numFmtId="0" fontId="53" fillId="0" borderId="49" xfId="2858" quotePrefix="1" applyFont="1" applyFill="1" applyBorder="1" applyAlignment="1">
      <alignment horizontal="center" vertical="center" wrapText="1"/>
    </xf>
    <xf numFmtId="166" fontId="74" fillId="0" borderId="62" xfId="2660" quotePrefix="1" applyNumberFormat="1" applyFont="1" applyFill="1" applyBorder="1" applyAlignment="1">
      <alignment horizontal="left" vertical="center"/>
    </xf>
    <xf numFmtId="166" fontId="74" fillId="0" borderId="62" xfId="2660" quotePrefix="1" applyNumberFormat="1" applyFont="1" applyFill="1" applyBorder="1" applyAlignment="1">
      <alignment horizontal="center" vertical="center"/>
    </xf>
    <xf numFmtId="42" fontId="53" fillId="0" borderId="32" xfId="2858" applyNumberFormat="1" applyFont="1" applyFill="1" applyBorder="1" applyAlignment="1">
      <alignment vertical="center"/>
    </xf>
    <xf numFmtId="166" fontId="53" fillId="0" borderId="16" xfId="2858" quotePrefix="1" applyNumberFormat="1" applyFont="1" applyFill="1" applyBorder="1" applyAlignment="1">
      <alignment horizontal="center" vertical="center" wrapText="1"/>
    </xf>
    <xf numFmtId="166" fontId="74" fillId="0" borderId="15" xfId="2660" quotePrefix="1" applyNumberFormat="1" applyFont="1" applyFill="1" applyBorder="1" applyAlignment="1">
      <alignment horizontal="center" vertical="center"/>
    </xf>
    <xf numFmtId="0" fontId="53" fillId="0" borderId="16" xfId="2858" applyFont="1" applyFill="1" applyBorder="1"/>
    <xf numFmtId="166" fontId="53" fillId="0" borderId="22" xfId="2858" applyNumberFormat="1" applyFont="1" applyFill="1" applyBorder="1" applyAlignment="1">
      <alignment horizontal="center" vertical="center" wrapText="1"/>
    </xf>
    <xf numFmtId="0" fontId="101" fillId="0" borderId="0" xfId="3103" applyFont="1" applyFill="1" applyBorder="1" applyAlignment="1">
      <alignment vertical="top" wrapText="1"/>
    </xf>
    <xf numFmtId="0" fontId="53" fillId="0" borderId="0" xfId="2858" applyFont="1" applyFill="1" applyBorder="1" applyAlignment="1">
      <alignment horizontal="left" vertical="top"/>
    </xf>
    <xf numFmtId="164" fontId="0" fillId="0" borderId="0" xfId="0" applyNumberFormat="1" applyFill="1"/>
    <xf numFmtId="0" fontId="53" fillId="0" borderId="34" xfId="2858" applyFont="1" applyFill="1" applyBorder="1"/>
    <xf numFmtId="166" fontId="74" fillId="0" borderId="88" xfId="2660" applyNumberFormat="1" applyFont="1" applyFill="1" applyBorder="1"/>
    <xf numFmtId="166" fontId="74" fillId="0" borderId="48" xfId="2660" applyNumberFormat="1" applyFont="1" applyFill="1" applyBorder="1"/>
    <xf numFmtId="166" fontId="74" fillId="0" borderId="11" xfId="2660" applyNumberFormat="1" applyFont="1" applyFill="1" applyBorder="1"/>
    <xf numFmtId="166" fontId="72" fillId="0" borderId="88" xfId="2660" applyNumberFormat="1" applyFont="1" applyFill="1" applyBorder="1"/>
    <xf numFmtId="0" fontId="53" fillId="0" borderId="55" xfId="2858" applyFont="1" applyFill="1" applyBorder="1" applyAlignment="1">
      <alignment horizontal="left" wrapText="1"/>
    </xf>
    <xf numFmtId="42" fontId="53" fillId="0" borderId="39" xfId="2858" applyNumberFormat="1" applyFont="1" applyFill="1" applyBorder="1" applyAlignment="1">
      <alignment vertical="center"/>
    </xf>
    <xf numFmtId="0" fontId="53" fillId="0" borderId="25" xfId="2858" applyFont="1" applyFill="1" applyBorder="1" applyAlignment="1">
      <alignment horizontal="left" vertical="center" wrapText="1"/>
    </xf>
    <xf numFmtId="42" fontId="53" fillId="0" borderId="34" xfId="2858" applyNumberFormat="1" applyFont="1" applyFill="1" applyBorder="1" applyAlignment="1">
      <alignment vertical="center"/>
    </xf>
    <xf numFmtId="42" fontId="53" fillId="0" borderId="31" xfId="2858" applyNumberFormat="1" applyFont="1" applyFill="1" applyBorder="1" applyAlignment="1">
      <alignment vertical="center"/>
    </xf>
    <xf numFmtId="41" fontId="0" fillId="0" borderId="0" xfId="0" applyNumberFormat="1" applyFill="1"/>
    <xf numFmtId="0" fontId="53" fillId="0" borderId="39" xfId="2858" applyFont="1" applyFill="1" applyBorder="1" applyAlignment="1">
      <alignment wrapText="1"/>
    </xf>
    <xf numFmtId="14" fontId="53" fillId="0" borderId="61" xfId="2858" quotePrefix="1" applyNumberFormat="1" applyFont="1" applyFill="1" applyBorder="1" applyAlignment="1">
      <alignment horizontal="center" vertical="center" wrapText="1"/>
    </xf>
    <xf numFmtId="0" fontId="53" fillId="0" borderId="18" xfId="2858" applyFont="1" applyFill="1" applyBorder="1"/>
    <xf numFmtId="0" fontId="53" fillId="0" borderId="14" xfId="2858" applyFont="1" applyFill="1" applyBorder="1"/>
    <xf numFmtId="0" fontId="53" fillId="0" borderId="24" xfId="2858" applyFont="1" applyFill="1" applyBorder="1"/>
    <xf numFmtId="14" fontId="53" fillId="0" borderId="14" xfId="2858" applyNumberFormat="1" applyFont="1" applyFill="1" applyBorder="1" applyAlignment="1">
      <alignment horizontal="center" vertical="center"/>
    </xf>
    <xf numFmtId="0" fontId="72" fillId="0" borderId="10" xfId="2818" applyFont="1" applyFill="1" applyBorder="1" applyAlignment="1" applyProtection="1">
      <alignment horizontal="center" wrapText="1"/>
      <protection locked="0"/>
    </xf>
    <xf numFmtId="0" fontId="72" fillId="0" borderId="36" xfId="2818" applyFont="1" applyFill="1" applyBorder="1" applyAlignment="1" applyProtection="1">
      <alignment horizontal="center" wrapText="1"/>
      <protection locked="0"/>
    </xf>
    <xf numFmtId="0" fontId="72" fillId="0" borderId="50" xfId="2818" applyFont="1" applyFill="1" applyBorder="1" applyAlignment="1" applyProtection="1">
      <alignment horizontal="center" wrapText="1"/>
      <protection locked="0"/>
    </xf>
    <xf numFmtId="165" fontId="72" fillId="0" borderId="10" xfId="2660" applyNumberFormat="1" applyFont="1" applyFill="1" applyBorder="1" applyAlignment="1" applyProtection="1">
      <alignment horizontal="center" wrapText="1"/>
      <protection locked="0"/>
    </xf>
    <xf numFmtId="0" fontId="73" fillId="0" borderId="30" xfId="2818" applyFont="1" applyFill="1" applyBorder="1" applyAlignment="1" applyProtection="1">
      <alignment horizontal="center" wrapText="1"/>
      <protection locked="0"/>
    </xf>
    <xf numFmtId="0" fontId="53" fillId="0" borderId="0" xfId="2858" applyFont="1" applyFill="1" applyBorder="1" applyAlignment="1" applyProtection="1">
      <alignment wrapText="1"/>
      <protection locked="0"/>
    </xf>
    <xf numFmtId="14" fontId="74" fillId="0" borderId="12" xfId="2818" applyNumberFormat="1" applyFont="1" applyFill="1" applyBorder="1" applyAlignment="1">
      <alignment horizontal="center"/>
    </xf>
    <xf numFmtId="0" fontId="74" fillId="0" borderId="12" xfId="2818" applyFont="1" applyFill="1" applyBorder="1"/>
    <xf numFmtId="0" fontId="74" fillId="0" borderId="12" xfId="2818" applyFont="1" applyFill="1" applyBorder="1" applyAlignment="1">
      <alignment wrapText="1"/>
    </xf>
    <xf numFmtId="0" fontId="74" fillId="0" borderId="13" xfId="2818" applyFont="1" applyFill="1" applyBorder="1" applyAlignment="1">
      <alignment horizontal="center"/>
    </xf>
    <xf numFmtId="0" fontId="74" fillId="0" borderId="11" xfId="2818" applyFont="1" applyFill="1" applyBorder="1"/>
    <xf numFmtId="165" fontId="74" fillId="0" borderId="12" xfId="2660" applyNumberFormat="1" applyFont="1" applyFill="1" applyBorder="1"/>
    <xf numFmtId="165" fontId="74" fillId="0" borderId="13" xfId="2660" applyNumberFormat="1" applyFont="1" applyFill="1" applyBorder="1" applyAlignment="1">
      <alignment horizontal="center"/>
    </xf>
    <xf numFmtId="14" fontId="74" fillId="0" borderId="59" xfId="2818" applyNumberFormat="1" applyFont="1" applyFill="1" applyBorder="1" applyAlignment="1">
      <alignment horizontal="right"/>
    </xf>
    <xf numFmtId="1" fontId="75" fillId="0" borderId="60" xfId="2818" applyNumberFormat="1" applyFont="1" applyFill="1" applyBorder="1" applyAlignment="1">
      <alignment horizontal="center"/>
    </xf>
    <xf numFmtId="166" fontId="74" fillId="0" borderId="14" xfId="2660" applyNumberFormat="1" applyFont="1" applyFill="1" applyBorder="1"/>
    <xf numFmtId="0" fontId="74" fillId="0" borderId="13" xfId="2818" applyFont="1" applyFill="1" applyBorder="1" applyAlignment="1" applyProtection="1">
      <alignment horizontal="center" wrapText="1"/>
      <protection locked="0"/>
    </xf>
    <xf numFmtId="0" fontId="53" fillId="0" borderId="14" xfId="2858" applyNumberFormat="1" applyFont="1" applyFill="1" applyBorder="1" applyAlignment="1">
      <alignment horizontal="center"/>
    </xf>
    <xf numFmtId="14" fontId="74" fillId="0" borderId="15" xfId="2818" applyNumberFormat="1" applyFont="1" applyFill="1" applyBorder="1" applyAlignment="1">
      <alignment horizontal="center"/>
    </xf>
    <xf numFmtId="0" fontId="74" fillId="0" borderId="15" xfId="2818" applyFont="1" applyFill="1" applyBorder="1"/>
    <xf numFmtId="0" fontId="74" fillId="0" borderId="15" xfId="2818" applyFont="1" applyFill="1" applyBorder="1" applyAlignment="1">
      <alignment wrapText="1"/>
    </xf>
    <xf numFmtId="0" fontId="74" fillId="0" borderId="16" xfId="2818" applyFont="1" applyFill="1" applyBorder="1" applyAlignment="1">
      <alignment horizontal="center"/>
    </xf>
    <xf numFmtId="0" fontId="74" fillId="0" borderId="14" xfId="2818" applyFont="1" applyFill="1" applyBorder="1"/>
    <xf numFmtId="165" fontId="74" fillId="0" borderId="15" xfId="2660" applyNumberFormat="1" applyFont="1" applyFill="1" applyBorder="1"/>
    <xf numFmtId="14" fontId="74" fillId="0" borderId="17" xfId="2867" applyNumberFormat="1" applyFont="1" applyFill="1" applyBorder="1" applyAlignment="1">
      <alignment horizontal="right"/>
    </xf>
    <xf numFmtId="1" fontId="75" fillId="0" borderId="26" xfId="2867" applyNumberFormat="1" applyFont="1" applyFill="1" applyBorder="1" applyAlignment="1">
      <alignment horizontal="center"/>
    </xf>
    <xf numFmtId="0" fontId="74" fillId="0" borderId="16" xfId="2818" applyFont="1" applyFill="1" applyBorder="1" applyAlignment="1" applyProtection="1">
      <alignment horizontal="center" wrapText="1"/>
      <protection locked="0"/>
    </xf>
    <xf numFmtId="14" fontId="74" fillId="0" borderId="14" xfId="2818" applyNumberFormat="1" applyFont="1" applyFill="1" applyBorder="1" applyAlignment="1">
      <alignment horizontal="center"/>
    </xf>
    <xf numFmtId="14" fontId="74" fillId="0" borderId="32" xfId="2867" applyNumberFormat="1" applyFont="1" applyFill="1" applyBorder="1" applyAlignment="1">
      <alignment horizontal="center" wrapText="1"/>
    </xf>
    <xf numFmtId="1" fontId="75" fillId="0" borderId="18" xfId="2867" applyNumberFormat="1" applyFont="1" applyFill="1" applyBorder="1" applyAlignment="1">
      <alignment horizontal="center"/>
    </xf>
    <xf numFmtId="0" fontId="53" fillId="0" borderId="26" xfId="2858" applyFont="1" applyFill="1" applyBorder="1" applyAlignment="1">
      <alignment horizontal="center"/>
    </xf>
    <xf numFmtId="0" fontId="53" fillId="0" borderId="50" xfId="2858" applyNumberFormat="1" applyFont="1" applyFill="1" applyBorder="1" applyAlignment="1">
      <alignment horizontal="center"/>
    </xf>
    <xf numFmtId="1" fontId="75" fillId="0" borderId="26" xfId="2818" applyNumberFormat="1" applyFont="1" applyFill="1" applyBorder="1" applyAlignment="1">
      <alignment horizontal="center"/>
    </xf>
    <xf numFmtId="0" fontId="53" fillId="0" borderId="32" xfId="2858" applyFont="1" applyFill="1" applyBorder="1" applyAlignment="1">
      <alignment horizontal="center" wrapText="1"/>
    </xf>
    <xf numFmtId="1" fontId="75" fillId="0" borderId="18" xfId="2818" applyNumberFormat="1" applyFont="1" applyFill="1" applyBorder="1" applyAlignment="1">
      <alignment horizontal="center"/>
    </xf>
    <xf numFmtId="0" fontId="53" fillId="0" borderId="14" xfId="2858" applyNumberFormat="1" applyFont="1" applyFill="1" applyBorder="1" applyAlignment="1">
      <alignment horizontal="center" wrapText="1"/>
    </xf>
    <xf numFmtId="14" fontId="74" fillId="0" borderId="15" xfId="2818" applyNumberFormat="1" applyFont="1" applyFill="1" applyBorder="1" applyAlignment="1">
      <alignment horizontal="center" vertical="center"/>
    </xf>
    <xf numFmtId="0" fontId="74" fillId="0" borderId="15" xfId="2818" applyFont="1" applyFill="1" applyBorder="1" applyAlignment="1">
      <alignment vertical="center"/>
    </xf>
    <xf numFmtId="0" fontId="74" fillId="0" borderId="15" xfId="2818" applyFont="1" applyFill="1" applyBorder="1" applyAlignment="1">
      <alignment vertical="center" wrapText="1"/>
    </xf>
    <xf numFmtId="0" fontId="74" fillId="0" borderId="16" xfId="2818" applyFont="1" applyFill="1" applyBorder="1" applyAlignment="1">
      <alignment horizontal="center" vertical="center"/>
    </xf>
    <xf numFmtId="0" fontId="74" fillId="0" borderId="14" xfId="2818" applyFont="1" applyFill="1" applyBorder="1" applyAlignment="1">
      <alignment vertical="center"/>
    </xf>
    <xf numFmtId="165" fontId="74" fillId="0" borderId="15" xfId="2660" applyNumberFormat="1" applyFont="1" applyFill="1" applyBorder="1" applyAlignment="1">
      <alignment vertical="center"/>
    </xf>
    <xf numFmtId="14" fontId="74" fillId="0" borderId="17" xfId="2867" applyNumberFormat="1" applyFont="1" applyFill="1" applyBorder="1" applyAlignment="1">
      <alignment horizontal="right" vertical="center"/>
    </xf>
    <xf numFmtId="1" fontId="75" fillId="0" borderId="26" xfId="2867" applyNumberFormat="1" applyFont="1" applyFill="1" applyBorder="1" applyAlignment="1">
      <alignment horizontal="center" vertical="center"/>
    </xf>
    <xf numFmtId="166" fontId="74" fillId="0" borderId="17" xfId="2660" applyNumberFormat="1" applyFont="1" applyFill="1" applyBorder="1" applyAlignment="1">
      <alignment vertical="center"/>
    </xf>
    <xf numFmtId="0" fontId="74" fillId="0" borderId="16" xfId="2818" applyFont="1" applyFill="1" applyBorder="1" applyAlignment="1">
      <alignment horizontal="center" vertical="center" wrapText="1"/>
    </xf>
    <xf numFmtId="14" fontId="74" fillId="0" borderId="14" xfId="2818" applyNumberFormat="1" applyFont="1" applyFill="1" applyBorder="1" applyAlignment="1">
      <alignment horizontal="center" vertical="center"/>
    </xf>
    <xf numFmtId="1" fontId="75" fillId="0" borderId="18" xfId="2867" applyNumberFormat="1" applyFont="1" applyFill="1" applyBorder="1" applyAlignment="1">
      <alignment horizontal="center" vertical="center"/>
    </xf>
    <xf numFmtId="0" fontId="53" fillId="0" borderId="14" xfId="2858" applyNumberFormat="1" applyFont="1" applyFill="1" applyBorder="1" applyAlignment="1">
      <alignment horizontal="center" vertical="center"/>
    </xf>
    <xf numFmtId="1" fontId="75" fillId="0" borderId="26" xfId="2818" applyNumberFormat="1" applyFont="1" applyFill="1" applyBorder="1" applyAlignment="1">
      <alignment horizontal="center" vertical="top"/>
    </xf>
    <xf numFmtId="166" fontId="74" fillId="0" borderId="14" xfId="2660" applyNumberFormat="1" applyFont="1" applyFill="1" applyBorder="1" applyAlignment="1">
      <alignment vertical="center"/>
    </xf>
    <xf numFmtId="1" fontId="75" fillId="0" borderId="26" xfId="2818" applyNumberFormat="1" applyFont="1" applyFill="1" applyBorder="1" applyAlignment="1">
      <alignment horizontal="center" vertical="center"/>
    </xf>
    <xf numFmtId="14" fontId="74" fillId="0" borderId="15" xfId="2867" applyNumberFormat="1" applyFont="1" applyFill="1" applyBorder="1" applyAlignment="1">
      <alignment horizontal="center"/>
    </xf>
    <xf numFmtId="0" fontId="74" fillId="0" borderId="15" xfId="2867" applyFont="1" applyFill="1" applyBorder="1"/>
    <xf numFmtId="0" fontId="74" fillId="0" borderId="15" xfId="2867" applyFont="1" applyFill="1" applyBorder="1" applyAlignment="1">
      <alignment wrapText="1"/>
    </xf>
    <xf numFmtId="0" fontId="74" fillId="0" borderId="14" xfId="2867" applyFont="1" applyFill="1" applyBorder="1"/>
    <xf numFmtId="0" fontId="74" fillId="0" borderId="16" xfId="2867" applyFont="1" applyFill="1" applyBorder="1" applyAlignment="1">
      <alignment horizontal="center"/>
    </xf>
    <xf numFmtId="14" fontId="74" fillId="0" borderId="14" xfId="2867" applyNumberFormat="1" applyFont="1" applyFill="1" applyBorder="1" applyAlignment="1">
      <alignment horizontal="center"/>
    </xf>
    <xf numFmtId="14" fontId="74" fillId="0" borderId="15" xfId="2867" applyNumberFormat="1" applyFont="1" applyFill="1" applyBorder="1" applyAlignment="1">
      <alignment horizontal="center" vertical="center"/>
    </xf>
    <xf numFmtId="0" fontId="74" fillId="0" borderId="15" xfId="2867" applyFont="1" applyFill="1" applyBorder="1" applyAlignment="1">
      <alignment vertical="center"/>
    </xf>
    <xf numFmtId="0" fontId="74" fillId="0" borderId="15" xfId="2867" applyFont="1" applyFill="1" applyBorder="1" applyAlignment="1">
      <alignment vertical="center" wrapText="1"/>
    </xf>
    <xf numFmtId="0" fontId="74" fillId="0" borderId="14" xfId="2867" applyFont="1" applyFill="1" applyBorder="1" applyAlignment="1">
      <alignment vertical="center"/>
    </xf>
    <xf numFmtId="0" fontId="74" fillId="0" borderId="16" xfId="2867" applyFont="1" applyFill="1" applyBorder="1" applyAlignment="1">
      <alignment horizontal="center" vertical="center"/>
    </xf>
    <xf numFmtId="14" fontId="74" fillId="0" borderId="37" xfId="2867" applyNumberFormat="1" applyFont="1" applyFill="1" applyBorder="1" applyAlignment="1">
      <alignment horizontal="right"/>
    </xf>
    <xf numFmtId="1" fontId="75" fillId="0" borderId="38" xfId="2867" applyNumberFormat="1" applyFont="1" applyFill="1" applyBorder="1" applyAlignment="1">
      <alignment horizontal="center"/>
    </xf>
    <xf numFmtId="0" fontId="74" fillId="0" borderId="32" xfId="2867" applyFont="1" applyFill="1" applyBorder="1" applyAlignment="1">
      <alignment horizontal="center"/>
    </xf>
    <xf numFmtId="1" fontId="75" fillId="0" borderId="26" xfId="2867" applyNumberFormat="1" applyFont="1" applyFill="1" applyBorder="1" applyAlignment="1">
      <alignment horizontal="center" vertical="top"/>
    </xf>
    <xf numFmtId="0" fontId="74" fillId="0" borderId="16" xfId="2818" applyFont="1" applyFill="1" applyBorder="1" applyAlignment="1">
      <alignment horizontal="center" wrapText="1"/>
    </xf>
    <xf numFmtId="14" fontId="74" fillId="0" borderId="20" xfId="2867" applyNumberFormat="1" applyFont="1" applyFill="1" applyBorder="1" applyAlignment="1">
      <alignment horizontal="right"/>
    </xf>
    <xf numFmtId="1" fontId="75" fillId="0" borderId="72" xfId="2867" applyNumberFormat="1" applyFont="1" applyFill="1" applyBorder="1" applyAlignment="1">
      <alignment horizontal="center"/>
    </xf>
    <xf numFmtId="14" fontId="74" fillId="0" borderId="15" xfId="2875" applyNumberFormat="1" applyFont="1" applyFill="1" applyBorder="1" applyAlignment="1">
      <alignment horizontal="center"/>
    </xf>
    <xf numFmtId="0" fontId="74" fillId="0" borderId="15" xfId="2875" applyFont="1" applyFill="1" applyBorder="1"/>
    <xf numFmtId="0" fontId="74" fillId="0" borderId="15" xfId="2875" applyFont="1" applyFill="1" applyBorder="1" applyAlignment="1">
      <alignment wrapText="1"/>
    </xf>
    <xf numFmtId="0" fontId="74" fillId="0" borderId="16" xfId="2875" applyFont="1" applyFill="1" applyBorder="1" applyAlignment="1">
      <alignment horizontal="center"/>
    </xf>
    <xf numFmtId="0" fontId="74" fillId="0" borderId="14" xfId="2875" applyFont="1" applyFill="1" applyBorder="1"/>
    <xf numFmtId="14" fontId="74" fillId="0" borderId="14" xfId="2893" applyNumberFormat="1" applyFont="1" applyFill="1" applyBorder="1" applyAlignment="1">
      <alignment horizontal="center"/>
    </xf>
    <xf numFmtId="3" fontId="53" fillId="0" borderId="32" xfId="2858" applyNumberFormat="1" applyFont="1" applyFill="1" applyBorder="1" applyAlignment="1">
      <alignment horizontal="center" wrapText="1"/>
    </xf>
    <xf numFmtId="1" fontId="75" fillId="0" borderId="26" xfId="2875" applyNumberFormat="1" applyFont="1" applyFill="1" applyBorder="1" applyAlignment="1">
      <alignment horizontal="center"/>
    </xf>
    <xf numFmtId="14" fontId="74" fillId="0" borderId="14" xfId="2875" applyNumberFormat="1" applyFont="1" applyFill="1" applyBorder="1" applyAlignment="1">
      <alignment horizontal="center"/>
    </xf>
    <xf numFmtId="1" fontId="75" fillId="0" borderId="18" xfId="2875" applyNumberFormat="1" applyFont="1" applyFill="1" applyBorder="1" applyAlignment="1">
      <alignment horizontal="center"/>
    </xf>
    <xf numFmtId="14" fontId="74" fillId="0" borderId="15" xfId="2885" applyNumberFormat="1" applyFont="1" applyFill="1" applyBorder="1" applyAlignment="1">
      <alignment horizontal="center"/>
    </xf>
    <xf numFmtId="0" fontId="74" fillId="0" borderId="15" xfId="2885" applyFont="1" applyFill="1" applyBorder="1"/>
    <xf numFmtId="0" fontId="74" fillId="0" borderId="15" xfId="2885" applyFont="1" applyFill="1" applyBorder="1" applyAlignment="1">
      <alignment wrapText="1"/>
    </xf>
    <xf numFmtId="0" fontId="74" fillId="0" borderId="16" xfId="2885" applyFont="1" applyFill="1" applyBorder="1" applyAlignment="1">
      <alignment horizontal="center"/>
    </xf>
    <xf numFmtId="0" fontId="74" fillId="0" borderId="14" xfId="2885" applyFont="1" applyFill="1" applyBorder="1"/>
    <xf numFmtId="1" fontId="75" fillId="0" borderId="26" xfId="2885" applyNumberFormat="1" applyFont="1" applyFill="1" applyBorder="1" applyAlignment="1">
      <alignment horizontal="center"/>
    </xf>
    <xf numFmtId="14" fontId="74" fillId="0" borderId="14" xfId="2885" applyNumberFormat="1" applyFont="1" applyFill="1" applyBorder="1" applyAlignment="1">
      <alignment horizontal="center"/>
    </xf>
    <xf numFmtId="1" fontId="75" fillId="0" borderId="18" xfId="2885" applyNumberFormat="1" applyFont="1" applyFill="1" applyBorder="1" applyAlignment="1">
      <alignment horizontal="center"/>
    </xf>
    <xf numFmtId="14" fontId="74" fillId="0" borderId="15" xfId="2885" applyNumberFormat="1" applyFont="1" applyFill="1" applyBorder="1" applyAlignment="1">
      <alignment horizontal="center" vertical="center"/>
    </xf>
    <xf numFmtId="0" fontId="74" fillId="0" borderId="15" xfId="2885" applyFont="1" applyFill="1" applyBorder="1" applyAlignment="1">
      <alignment vertical="center" wrapText="1"/>
    </xf>
    <xf numFmtId="0" fontId="74" fillId="0" borderId="14" xfId="2885" applyFont="1" applyFill="1" applyBorder="1" applyAlignment="1">
      <alignment vertical="center"/>
    </xf>
    <xf numFmtId="0" fontId="74" fillId="0" borderId="16" xfId="2885" applyFont="1" applyFill="1" applyBorder="1" applyAlignment="1">
      <alignment horizontal="center" vertical="center"/>
    </xf>
    <xf numFmtId="1" fontId="75" fillId="0" borderId="26" xfId="2885" applyNumberFormat="1" applyFont="1" applyFill="1" applyBorder="1" applyAlignment="1">
      <alignment horizontal="center" vertical="center"/>
    </xf>
    <xf numFmtId="0" fontId="74" fillId="0" borderId="16" xfId="2818" applyFont="1" applyFill="1" applyBorder="1" applyAlignment="1" applyProtection="1">
      <alignment horizontal="center" vertical="center" wrapText="1"/>
      <protection locked="0"/>
    </xf>
    <xf numFmtId="14" fontId="74" fillId="0" borderId="14" xfId="2885" applyNumberFormat="1" applyFont="1" applyFill="1" applyBorder="1" applyAlignment="1">
      <alignment horizontal="center" vertical="center"/>
    </xf>
    <xf numFmtId="1" fontId="75" fillId="0" borderId="18" xfId="2885" applyNumberFormat="1" applyFont="1" applyFill="1" applyBorder="1" applyAlignment="1">
      <alignment horizontal="center" vertical="center"/>
    </xf>
    <xf numFmtId="0" fontId="53" fillId="0" borderId="26" xfId="2858" applyFont="1" applyFill="1" applyBorder="1" applyAlignment="1">
      <alignment horizontal="center" vertical="center"/>
    </xf>
    <xf numFmtId="0" fontId="76" fillId="0" borderId="26" xfId="2858" applyFont="1" applyFill="1" applyBorder="1" applyAlignment="1">
      <alignment horizontal="center"/>
    </xf>
    <xf numFmtId="0" fontId="76" fillId="0" borderId="0" xfId="2858" applyFont="1" applyFill="1" applyBorder="1"/>
    <xf numFmtId="14" fontId="74" fillId="0" borderId="15" xfId="2893" applyNumberFormat="1" applyFont="1" applyFill="1" applyBorder="1" applyAlignment="1">
      <alignment horizontal="center"/>
    </xf>
    <xf numFmtId="0" fontId="74" fillId="0" borderId="15" xfId="2893" applyFont="1" applyFill="1" applyBorder="1"/>
    <xf numFmtId="0" fontId="74" fillId="0" borderId="15" xfId="2893" applyFont="1" applyFill="1" applyBorder="1" applyAlignment="1">
      <alignment wrapText="1"/>
    </xf>
    <xf numFmtId="0" fontId="74" fillId="0" borderId="14" xfId="2893" applyFont="1" applyFill="1" applyBorder="1"/>
    <xf numFmtId="0" fontId="74" fillId="0" borderId="16" xfId="2893" applyFont="1" applyFill="1" applyBorder="1" applyAlignment="1">
      <alignment horizontal="center"/>
    </xf>
    <xf numFmtId="1" fontId="75" fillId="0" borderId="26" xfId="2893" applyNumberFormat="1" applyFont="1" applyFill="1" applyBorder="1" applyAlignment="1">
      <alignment horizontal="center"/>
    </xf>
    <xf numFmtId="1" fontId="75" fillId="0" borderId="18" xfId="2893" applyNumberFormat="1" applyFont="1" applyFill="1" applyBorder="1" applyAlignment="1">
      <alignment horizontal="center"/>
    </xf>
    <xf numFmtId="14" fontId="74" fillId="0" borderId="18" xfId="2867" applyNumberFormat="1" applyFont="1" applyFill="1" applyBorder="1" applyAlignment="1">
      <alignment horizontal="center" wrapText="1"/>
    </xf>
    <xf numFmtId="0" fontId="74" fillId="0" borderId="15" xfId="2901" applyFont="1" applyFill="1" applyBorder="1"/>
    <xf numFmtId="0" fontId="74" fillId="0" borderId="15" xfId="2901" applyFont="1" applyFill="1" applyBorder="1" applyAlignment="1">
      <alignment wrapText="1"/>
    </xf>
    <xf numFmtId="0" fontId="53" fillId="0" borderId="15" xfId="2858" applyFont="1" applyFill="1" applyBorder="1" applyAlignment="1">
      <alignment wrapText="1"/>
    </xf>
    <xf numFmtId="165" fontId="53" fillId="0" borderId="15" xfId="2660" applyNumberFormat="1" applyFont="1" applyFill="1" applyBorder="1"/>
    <xf numFmtId="14" fontId="74" fillId="0" borderId="15" xfId="2893" applyNumberFormat="1" applyFont="1" applyFill="1" applyBorder="1" applyAlignment="1">
      <alignment horizontal="center" vertical="center"/>
    </xf>
    <xf numFmtId="0" fontId="74" fillId="0" borderId="15" xfId="2901" applyFont="1" applyFill="1" applyBorder="1" applyAlignment="1">
      <alignment vertical="center"/>
    </xf>
    <xf numFmtId="0" fontId="74" fillId="0" borderId="15" xfId="2901" applyFont="1" applyFill="1" applyBorder="1" applyAlignment="1">
      <alignment vertical="center" wrapText="1"/>
    </xf>
    <xf numFmtId="165" fontId="53" fillId="0" borderId="15" xfId="2660" applyNumberFormat="1" applyFont="1" applyFill="1" applyBorder="1" applyAlignment="1">
      <alignment vertical="center"/>
    </xf>
    <xf numFmtId="0" fontId="74" fillId="0" borderId="16" xfId="2893" applyFont="1" applyFill="1" applyBorder="1" applyAlignment="1">
      <alignment horizontal="center" vertical="center"/>
    </xf>
    <xf numFmtId="1" fontId="75" fillId="0" borderId="26" xfId="2893" applyNumberFormat="1" applyFont="1" applyFill="1" applyBorder="1" applyAlignment="1">
      <alignment horizontal="center" vertical="top"/>
    </xf>
    <xf numFmtId="14" fontId="74" fillId="0" borderId="14" xfId="2818" applyNumberFormat="1" applyFont="1" applyFill="1" applyBorder="1" applyAlignment="1" applyProtection="1">
      <alignment horizontal="center" wrapText="1"/>
      <protection locked="0"/>
    </xf>
    <xf numFmtId="0" fontId="74" fillId="0" borderId="16" xfId="2901" applyFont="1" applyFill="1" applyBorder="1" applyAlignment="1">
      <alignment horizontal="center"/>
    </xf>
    <xf numFmtId="1" fontId="75" fillId="0" borderId="18" xfId="2867" applyNumberFormat="1" applyFont="1" applyFill="1" applyBorder="1" applyAlignment="1">
      <alignment horizontal="center" wrapText="1"/>
    </xf>
    <xf numFmtId="15" fontId="53" fillId="0" borderId="15" xfId="2858" applyNumberFormat="1" applyFont="1" applyFill="1" applyBorder="1"/>
    <xf numFmtId="15" fontId="53" fillId="0" borderId="15" xfId="2858" applyNumberFormat="1" applyFont="1" applyFill="1" applyBorder="1" applyAlignment="1">
      <alignment wrapText="1"/>
    </xf>
    <xf numFmtId="15" fontId="53" fillId="0" borderId="14" xfId="2858" applyNumberFormat="1" applyFont="1" applyFill="1" applyBorder="1"/>
    <xf numFmtId="15" fontId="53" fillId="0" borderId="16" xfId="2858" applyNumberFormat="1" applyFont="1" applyFill="1" applyBorder="1" applyAlignment="1">
      <alignment horizontal="center"/>
    </xf>
    <xf numFmtId="15" fontId="53" fillId="0" borderId="26" xfId="2858" applyNumberFormat="1" applyFont="1" applyFill="1" applyBorder="1" applyAlignment="1">
      <alignment horizontal="center"/>
    </xf>
    <xf numFmtId="15" fontId="53" fillId="0" borderId="0" xfId="2858" applyNumberFormat="1" applyFont="1" applyFill="1" applyBorder="1"/>
    <xf numFmtId="0" fontId="53" fillId="0" borderId="50" xfId="2858" applyNumberFormat="1" applyFont="1" applyFill="1" applyBorder="1" applyAlignment="1">
      <alignment horizontal="center" wrapText="1"/>
    </xf>
    <xf numFmtId="15" fontId="53" fillId="0" borderId="50" xfId="2858" applyNumberFormat="1" applyFont="1" applyFill="1" applyBorder="1" applyAlignment="1">
      <alignment vertical="center"/>
    </xf>
    <xf numFmtId="1" fontId="75" fillId="0" borderId="38" xfId="2893" applyNumberFormat="1" applyFont="1" applyFill="1" applyBorder="1" applyAlignment="1"/>
    <xf numFmtId="166" fontId="74" fillId="0" borderId="50" xfId="2660" applyNumberFormat="1" applyFont="1" applyFill="1" applyBorder="1" applyAlignment="1"/>
    <xf numFmtId="0" fontId="74" fillId="0" borderId="36" xfId="2818" applyFont="1" applyFill="1" applyBorder="1" applyAlignment="1" applyProtection="1">
      <alignment wrapText="1"/>
      <protection locked="0"/>
    </xf>
    <xf numFmtId="14" fontId="74" fillId="0" borderId="50" xfId="2893" applyNumberFormat="1" applyFont="1" applyFill="1" applyBorder="1" applyAlignment="1"/>
    <xf numFmtId="1" fontId="75" fillId="0" borderId="35" xfId="2893" applyNumberFormat="1" applyFont="1" applyFill="1" applyBorder="1" applyAlignment="1"/>
    <xf numFmtId="14" fontId="53" fillId="0" borderId="15" xfId="2858" applyNumberFormat="1" applyFont="1" applyFill="1" applyBorder="1" applyAlignment="1">
      <alignment horizontal="center"/>
    </xf>
    <xf numFmtId="1" fontId="77" fillId="0" borderId="26" xfId="2858" applyNumberFormat="1" applyFont="1" applyFill="1" applyBorder="1" applyAlignment="1">
      <alignment horizontal="center"/>
    </xf>
    <xf numFmtId="1" fontId="77" fillId="0" borderId="18" xfId="2858" applyNumberFormat="1" applyFont="1" applyFill="1" applyBorder="1" applyAlignment="1">
      <alignment horizontal="center"/>
    </xf>
    <xf numFmtId="15" fontId="53" fillId="0" borderId="15" xfId="2858" applyNumberFormat="1" applyFont="1" applyFill="1" applyBorder="1" applyAlignment="1">
      <alignment vertical="center" wrapText="1"/>
    </xf>
    <xf numFmtId="15" fontId="53" fillId="0" borderId="14" xfId="2858" applyNumberFormat="1" applyFont="1" applyFill="1" applyBorder="1" applyAlignment="1">
      <alignment vertical="center"/>
    </xf>
    <xf numFmtId="15" fontId="53" fillId="0" borderId="16" xfId="2858" applyNumberFormat="1" applyFont="1" applyFill="1" applyBorder="1" applyAlignment="1">
      <alignment horizontal="center" vertical="center"/>
    </xf>
    <xf numFmtId="1" fontId="77" fillId="0" borderId="26" xfId="2858" applyNumberFormat="1" applyFont="1" applyFill="1" applyBorder="1" applyAlignment="1">
      <alignment horizontal="center" vertical="center"/>
    </xf>
    <xf numFmtId="1" fontId="77" fillId="0" borderId="18" xfId="2858" applyNumberFormat="1" applyFont="1" applyFill="1" applyBorder="1" applyAlignment="1">
      <alignment horizontal="center" vertical="center"/>
    </xf>
    <xf numFmtId="15" fontId="53" fillId="0" borderId="26" xfId="2858" applyNumberFormat="1" applyFont="1" applyFill="1" applyBorder="1" applyAlignment="1">
      <alignment horizontal="center" vertical="center"/>
    </xf>
    <xf numFmtId="1" fontId="77" fillId="0" borderId="26" xfId="2858" applyNumberFormat="1" applyFont="1" applyFill="1" applyBorder="1" applyAlignment="1">
      <alignment horizontal="center" vertical="top"/>
    </xf>
    <xf numFmtId="0" fontId="74" fillId="0" borderId="16" xfId="2881" applyFont="1" applyFill="1" applyBorder="1" applyAlignment="1">
      <alignment horizontal="center"/>
    </xf>
    <xf numFmtId="0" fontId="74" fillId="0" borderId="14" xfId="2831" applyFont="1" applyFill="1" applyBorder="1"/>
    <xf numFmtId="49" fontId="74" fillId="0" borderId="15" xfId="2808" applyNumberFormat="1" applyFont="1" applyFill="1" applyBorder="1" applyAlignment="1">
      <alignment wrapText="1"/>
    </xf>
    <xf numFmtId="49" fontId="74" fillId="0" borderId="15" xfId="2813" applyNumberFormat="1" applyFont="1" applyFill="1" applyBorder="1" applyAlignment="1">
      <alignment wrapText="1"/>
    </xf>
    <xf numFmtId="49" fontId="74" fillId="0" borderId="16" xfId="2813" applyNumberFormat="1" applyFont="1" applyFill="1" applyBorder="1" applyAlignment="1">
      <alignment horizontal="center"/>
    </xf>
    <xf numFmtId="49" fontId="74" fillId="0" borderId="14" xfId="2813" applyNumberFormat="1" applyFont="1" applyFill="1" applyBorder="1" applyAlignment="1"/>
    <xf numFmtId="49" fontId="74" fillId="0" borderId="15" xfId="2808" applyNumberFormat="1" applyFont="1" applyFill="1" applyBorder="1" applyAlignment="1">
      <alignment vertical="center" wrapText="1"/>
    </xf>
    <xf numFmtId="49" fontId="74" fillId="0" borderId="15" xfId="2813" applyNumberFormat="1" applyFont="1" applyFill="1" applyBorder="1" applyAlignment="1">
      <alignment vertical="center" wrapText="1"/>
    </xf>
    <xf numFmtId="49" fontId="74" fillId="0" borderId="16" xfId="2813" applyNumberFormat="1" applyFont="1" applyFill="1" applyBorder="1" applyAlignment="1">
      <alignment horizontal="center" vertical="center"/>
    </xf>
    <xf numFmtId="49" fontId="74" fillId="0" borderId="14" xfId="2813" applyNumberFormat="1" applyFont="1" applyFill="1" applyBorder="1" applyAlignment="1">
      <alignment vertical="center"/>
    </xf>
    <xf numFmtId="0" fontId="53" fillId="0" borderId="16" xfId="2858" applyFont="1" applyFill="1" applyBorder="1" applyAlignment="1">
      <alignment horizontal="center"/>
    </xf>
    <xf numFmtId="0" fontId="53" fillId="0" borderId="16" xfId="2858" applyFont="1" applyFill="1" applyBorder="1" applyAlignment="1">
      <alignment horizontal="center" vertical="center"/>
    </xf>
    <xf numFmtId="0" fontId="53" fillId="0" borderId="0" xfId="2858" applyFont="1" applyFill="1" applyBorder="1" applyAlignment="1">
      <alignment vertical="center"/>
    </xf>
    <xf numFmtId="49" fontId="74" fillId="0" borderId="14" xfId="2813" applyNumberFormat="1" applyFont="1" applyFill="1" applyBorder="1" applyAlignment="1">
      <alignment horizontal="left"/>
    </xf>
    <xf numFmtId="0" fontId="53" fillId="0" borderId="16" xfId="2858" applyFont="1" applyFill="1" applyBorder="1" applyAlignment="1">
      <alignment horizontal="center" wrapText="1"/>
    </xf>
    <xf numFmtId="14" fontId="53" fillId="0" borderId="17" xfId="2858" applyNumberFormat="1" applyFont="1" applyFill="1" applyBorder="1" applyAlignment="1">
      <alignment horizontal="center"/>
    </xf>
    <xf numFmtId="1" fontId="77" fillId="0" borderId="29" xfId="2858" applyNumberFormat="1" applyFont="1" applyFill="1" applyBorder="1" applyAlignment="1">
      <alignment horizontal="center"/>
    </xf>
    <xf numFmtId="1" fontId="77" fillId="0" borderId="75" xfId="2858" applyNumberFormat="1" applyFont="1" applyFill="1" applyBorder="1" applyAlignment="1">
      <alignment horizontal="center"/>
    </xf>
    <xf numFmtId="0" fontId="53" fillId="0" borderId="16" xfId="2858" applyFont="1" applyFill="1" applyBorder="1" applyAlignment="1">
      <alignment horizontal="center" vertical="center" wrapText="1"/>
    </xf>
    <xf numFmtId="49" fontId="74" fillId="0" borderId="14" xfId="2813" applyNumberFormat="1" applyFont="1" applyFill="1" applyBorder="1" applyAlignment="1">
      <alignment horizontal="left" vertical="center" wrapText="1"/>
    </xf>
    <xf numFmtId="14" fontId="53" fillId="0" borderId="17" xfId="2858" applyNumberFormat="1" applyFont="1" applyFill="1" applyBorder="1" applyAlignment="1">
      <alignment horizontal="center" vertical="center"/>
    </xf>
    <xf numFmtId="14" fontId="53" fillId="0" borderId="18" xfId="2858" applyNumberFormat="1" applyFont="1" applyFill="1" applyBorder="1" applyAlignment="1">
      <alignment horizontal="center" vertical="center" wrapText="1"/>
    </xf>
    <xf numFmtId="0" fontId="74" fillId="0" borderId="19" xfId="2893" applyFont="1" applyFill="1" applyBorder="1" applyAlignment="1">
      <alignment horizontal="left"/>
    </xf>
    <xf numFmtId="0" fontId="53" fillId="0" borderId="18" xfId="2858" applyFont="1" applyFill="1" applyBorder="1" applyAlignment="1">
      <alignment horizontal="left"/>
    </xf>
    <xf numFmtId="0" fontId="74" fillId="0" borderId="21" xfId="2818" applyFont="1" applyFill="1" applyBorder="1" applyAlignment="1" applyProtection="1">
      <alignment horizontal="center" vertical="center" wrapText="1"/>
      <protection locked="0"/>
    </xf>
    <xf numFmtId="14" fontId="53" fillId="0" borderId="20" xfId="2858" applyNumberFormat="1" applyFont="1" applyFill="1" applyBorder="1" applyAlignment="1">
      <alignment horizontal="center" vertical="center"/>
    </xf>
    <xf numFmtId="49" fontId="74" fillId="0" borderId="14" xfId="2813" applyNumberFormat="1" applyFont="1" applyFill="1" applyBorder="1" applyAlignment="1">
      <alignment horizontal="left" wrapText="1"/>
    </xf>
    <xf numFmtId="15" fontId="53" fillId="0" borderId="21" xfId="2858" applyNumberFormat="1" applyFont="1" applyFill="1" applyBorder="1" applyAlignment="1">
      <alignment horizontal="center"/>
    </xf>
    <xf numFmtId="15" fontId="53" fillId="0" borderId="22" xfId="2858" applyNumberFormat="1" applyFont="1" applyFill="1" applyBorder="1" applyAlignment="1">
      <alignment horizontal="center"/>
    </xf>
    <xf numFmtId="0" fontId="74" fillId="0" borderId="14" xfId="2818" applyFont="1" applyFill="1" applyBorder="1" applyAlignment="1" applyProtection="1">
      <alignment horizontal="center" vertical="center" wrapText="1"/>
      <protection locked="0"/>
    </xf>
    <xf numFmtId="0" fontId="74" fillId="0" borderId="26" xfId="2818" applyFont="1" applyFill="1" applyBorder="1" applyAlignment="1" applyProtection="1">
      <alignment horizontal="center" vertical="center" wrapText="1"/>
      <protection locked="0"/>
    </xf>
    <xf numFmtId="14" fontId="53" fillId="0" borderId="18" xfId="2858" applyNumberFormat="1" applyFont="1" applyFill="1" applyBorder="1" applyAlignment="1">
      <alignment horizontal="center" vertical="center"/>
    </xf>
    <xf numFmtId="0" fontId="74" fillId="0" borderId="14" xfId="2818" applyFont="1" applyFill="1" applyBorder="1" applyAlignment="1" applyProtection="1">
      <alignment horizontal="center" wrapText="1"/>
      <protection locked="0"/>
    </xf>
    <xf numFmtId="0" fontId="74" fillId="0" borderId="26" xfId="2818" applyFont="1" applyFill="1" applyBorder="1" applyAlignment="1" applyProtection="1">
      <alignment horizontal="center" wrapText="1"/>
      <protection locked="0"/>
    </xf>
    <xf numFmtId="14" fontId="53" fillId="0" borderId="23" xfId="2858" applyNumberFormat="1" applyFont="1" applyFill="1" applyBorder="1" applyAlignment="1">
      <alignment horizontal="center" vertical="center"/>
    </xf>
    <xf numFmtId="0" fontId="53" fillId="0" borderId="19" xfId="2858" applyNumberFormat="1" applyFont="1" applyFill="1" applyBorder="1" applyAlignment="1">
      <alignment horizontal="center"/>
    </xf>
    <xf numFmtId="14" fontId="53" fillId="0" borderId="23" xfId="2858" applyNumberFormat="1" applyFont="1" applyFill="1" applyBorder="1" applyAlignment="1">
      <alignment horizontal="center"/>
    </xf>
    <xf numFmtId="0" fontId="53" fillId="0" borderId="26" xfId="2858" applyNumberFormat="1" applyFont="1" applyFill="1" applyBorder="1" applyAlignment="1">
      <alignment horizontal="center"/>
    </xf>
    <xf numFmtId="0" fontId="53" fillId="0" borderId="26" xfId="2858" applyNumberFormat="1" applyFont="1" applyFill="1" applyBorder="1" applyAlignment="1">
      <alignment horizontal="center" vertical="center"/>
    </xf>
    <xf numFmtId="15" fontId="53" fillId="0" borderId="22" xfId="2858" applyNumberFormat="1" applyFont="1" applyFill="1" applyBorder="1" applyAlignment="1">
      <alignment horizontal="center" vertical="center"/>
    </xf>
    <xf numFmtId="0" fontId="53" fillId="0" borderId="10" xfId="2858" applyFont="1" applyFill="1" applyBorder="1" applyAlignment="1">
      <alignment horizontal="center"/>
    </xf>
    <xf numFmtId="15" fontId="53" fillId="0" borderId="36" xfId="2858" applyNumberFormat="1" applyFont="1" applyFill="1" applyBorder="1" applyAlignment="1">
      <alignment horizontal="center"/>
    </xf>
    <xf numFmtId="1" fontId="77" fillId="0" borderId="38" xfId="2858" applyNumberFormat="1" applyFont="1" applyFill="1" applyBorder="1" applyAlignment="1">
      <alignment horizontal="center"/>
    </xf>
    <xf numFmtId="0" fontId="74" fillId="0" borderId="50" xfId="2818" applyFont="1" applyFill="1" applyBorder="1" applyAlignment="1" applyProtection="1">
      <alignment horizontal="center" wrapText="1"/>
      <protection locked="0"/>
    </xf>
    <xf numFmtId="0" fontId="74" fillId="0" borderId="38" xfId="2818" applyFont="1" applyFill="1" applyBorder="1" applyAlignment="1" applyProtection="1">
      <alignment horizontal="center" wrapText="1"/>
      <protection locked="0"/>
    </xf>
    <xf numFmtId="14" fontId="53" fillId="0" borderId="35" xfId="2858" applyNumberFormat="1" applyFont="1" applyFill="1" applyBorder="1" applyAlignment="1">
      <alignment horizontal="center"/>
    </xf>
    <xf numFmtId="1" fontId="77" fillId="0" borderId="35" xfId="2858" applyNumberFormat="1" applyFont="1" applyFill="1" applyBorder="1" applyAlignment="1">
      <alignment horizontal="center"/>
    </xf>
    <xf numFmtId="1" fontId="77" fillId="0" borderId="38" xfId="2858" applyNumberFormat="1" applyFont="1" applyFill="1" applyBorder="1" applyAlignment="1">
      <alignment horizontal="center" vertical="center"/>
    </xf>
    <xf numFmtId="0" fontId="74" fillId="0" borderId="50" xfId="2818" applyFont="1" applyFill="1" applyBorder="1" applyAlignment="1" applyProtection="1">
      <alignment horizontal="center" vertical="center" wrapText="1"/>
      <protection locked="0"/>
    </xf>
    <xf numFmtId="0" fontId="74" fillId="0" borderId="38" xfId="2818" applyFont="1" applyFill="1" applyBorder="1" applyAlignment="1" applyProtection="1">
      <alignment horizontal="center" vertical="center" wrapText="1"/>
      <protection locked="0"/>
    </xf>
    <xf numFmtId="14" fontId="53" fillId="0" borderId="35" xfId="2858" applyNumberFormat="1" applyFont="1" applyFill="1" applyBorder="1" applyAlignment="1">
      <alignment horizontal="center" vertical="center"/>
    </xf>
    <xf numFmtId="49" fontId="74" fillId="0" borderId="18" xfId="2813" applyNumberFormat="1" applyFont="1" applyFill="1" applyBorder="1" applyAlignment="1">
      <alignment horizontal="left" wrapText="1"/>
    </xf>
    <xf numFmtId="165" fontId="53" fillId="0" borderId="10" xfId="2660" applyNumberFormat="1" applyFont="1" applyFill="1" applyBorder="1"/>
    <xf numFmtId="49" fontId="74" fillId="0" borderId="18" xfId="2813" applyNumberFormat="1" applyFont="1" applyFill="1" applyBorder="1" applyAlignment="1">
      <alignment horizontal="left" vertical="center" wrapText="1"/>
    </xf>
    <xf numFmtId="0" fontId="53" fillId="0" borderId="40" xfId="2858" applyFont="1" applyFill="1" applyBorder="1"/>
    <xf numFmtId="49" fontId="74" fillId="0" borderId="23" xfId="2813" applyNumberFormat="1" applyFont="1" applyFill="1" applyBorder="1" applyAlignment="1">
      <alignment horizontal="left" wrapText="1"/>
    </xf>
    <xf numFmtId="0" fontId="74" fillId="0" borderId="52" xfId="2818" applyFont="1" applyFill="1" applyBorder="1" applyAlignment="1" applyProtection="1">
      <alignment horizontal="center" wrapText="1"/>
      <protection locked="0"/>
    </xf>
    <xf numFmtId="0" fontId="74" fillId="0" borderId="29" xfId="2818" applyFont="1" applyFill="1" applyBorder="1" applyAlignment="1" applyProtection="1">
      <alignment horizontal="center" wrapText="1"/>
      <protection locked="0"/>
    </xf>
    <xf numFmtId="14" fontId="53" fillId="0" borderId="75" xfId="2858" applyNumberFormat="1" applyFont="1" applyFill="1" applyBorder="1" applyAlignment="1">
      <alignment horizontal="center"/>
    </xf>
    <xf numFmtId="0" fontId="53" fillId="0" borderId="42" xfId="2858" applyFont="1" applyFill="1" applyBorder="1" applyAlignment="1">
      <alignment horizontal="center" wrapText="1"/>
    </xf>
    <xf numFmtId="14" fontId="53" fillId="0" borderId="10" xfId="2858" applyNumberFormat="1" applyFont="1" applyFill="1" applyBorder="1" applyAlignment="1">
      <alignment horizontal="center"/>
    </xf>
    <xf numFmtId="0" fontId="53" fillId="0" borderId="17" xfId="2858" applyNumberFormat="1" applyFont="1" applyFill="1" applyBorder="1" applyAlignment="1">
      <alignment horizontal="center" vertical="center"/>
    </xf>
    <xf numFmtId="0" fontId="53" fillId="0" borderId="41" xfId="2858" applyFont="1" applyFill="1" applyBorder="1" applyAlignment="1">
      <alignment vertical="center"/>
    </xf>
    <xf numFmtId="49" fontId="74" fillId="0" borderId="23" xfId="2813" applyNumberFormat="1" applyFont="1" applyFill="1" applyBorder="1" applyAlignment="1">
      <alignment horizontal="left" vertical="center" wrapText="1"/>
    </xf>
    <xf numFmtId="42" fontId="53" fillId="0" borderId="15" xfId="2660" applyNumberFormat="1" applyFont="1" applyFill="1" applyBorder="1" applyAlignment="1">
      <alignment vertical="center"/>
    </xf>
    <xf numFmtId="0" fontId="53" fillId="0" borderId="17" xfId="2858" applyNumberFormat="1" applyFont="1" applyFill="1" applyBorder="1" applyAlignment="1">
      <alignment horizontal="center"/>
    </xf>
    <xf numFmtId="42" fontId="53" fillId="0" borderId="15" xfId="2660" applyNumberFormat="1" applyFont="1" applyFill="1" applyBorder="1"/>
    <xf numFmtId="164" fontId="53" fillId="0" borderId="26" xfId="2659" applyNumberFormat="1" applyFont="1" applyFill="1" applyBorder="1"/>
    <xf numFmtId="0" fontId="53" fillId="0" borderId="18" xfId="2858" applyFont="1" applyFill="1" applyBorder="1" applyAlignment="1">
      <alignment horizontal="center" wrapText="1"/>
    </xf>
    <xf numFmtId="1" fontId="77" fillId="0" borderId="32" xfId="2858" applyNumberFormat="1" applyFont="1" applyFill="1" applyBorder="1" applyAlignment="1">
      <alignment horizontal="center"/>
    </xf>
    <xf numFmtId="3" fontId="53" fillId="0" borderId="18" xfId="2858" applyNumberFormat="1" applyFont="1" applyFill="1" applyBorder="1"/>
    <xf numFmtId="49" fontId="53" fillId="0" borderId="15" xfId="0" applyNumberFormat="1" applyFont="1" applyFill="1" applyBorder="1" applyAlignment="1"/>
    <xf numFmtId="0" fontId="53" fillId="0" borderId="17" xfId="2858" applyFont="1" applyFill="1" applyBorder="1" applyAlignment="1">
      <alignment horizontal="center"/>
    </xf>
    <xf numFmtId="164" fontId="53" fillId="0" borderId="18" xfId="2659" applyNumberFormat="1" applyFont="1" applyFill="1" applyBorder="1"/>
    <xf numFmtId="49" fontId="53" fillId="0" borderId="15" xfId="0" applyNumberFormat="1" applyFont="1" applyFill="1" applyBorder="1" applyAlignment="1">
      <alignment vertical="center"/>
    </xf>
    <xf numFmtId="49" fontId="53" fillId="0" borderId="55" xfId="0" applyNumberFormat="1" applyFont="1" applyFill="1" applyBorder="1" applyAlignment="1"/>
    <xf numFmtId="49" fontId="53" fillId="0" borderId="21" xfId="0" applyNumberFormat="1" applyFont="1" applyFill="1" applyBorder="1" applyAlignment="1">
      <alignment horizontal="center"/>
    </xf>
    <xf numFmtId="0" fontId="53" fillId="0" borderId="23" xfId="2858" applyFont="1" applyFill="1" applyBorder="1"/>
    <xf numFmtId="42" fontId="53" fillId="0" borderId="55" xfId="2660" applyNumberFormat="1" applyFont="1" applyFill="1" applyBorder="1"/>
    <xf numFmtId="0" fontId="53" fillId="0" borderId="20" xfId="2858" applyFont="1" applyFill="1" applyBorder="1" applyAlignment="1">
      <alignment horizontal="center"/>
    </xf>
    <xf numFmtId="1" fontId="77" fillId="0" borderId="72" xfId="2858" applyNumberFormat="1" applyFont="1" applyFill="1" applyBorder="1" applyAlignment="1">
      <alignment horizontal="center"/>
    </xf>
    <xf numFmtId="164" fontId="53" fillId="0" borderId="72" xfId="2659" applyNumberFormat="1" applyFont="1" applyFill="1" applyBorder="1"/>
    <xf numFmtId="164" fontId="53" fillId="0" borderId="23" xfId="2659" applyNumberFormat="1" applyFont="1" applyFill="1" applyBorder="1"/>
    <xf numFmtId="0" fontId="53" fillId="0" borderId="21" xfId="2858" applyFont="1" applyFill="1" applyBorder="1" applyAlignment="1">
      <alignment horizontal="center" wrapText="1"/>
    </xf>
    <xf numFmtId="1" fontId="77" fillId="0" borderId="23" xfId="2858" applyNumberFormat="1" applyFont="1" applyFill="1" applyBorder="1" applyAlignment="1">
      <alignment horizontal="center"/>
    </xf>
    <xf numFmtId="49" fontId="53" fillId="0" borderId="10" xfId="0" applyNumberFormat="1" applyFont="1" applyFill="1" applyBorder="1" applyAlignment="1"/>
    <xf numFmtId="49" fontId="53" fillId="0" borderId="36" xfId="0" applyNumberFormat="1" applyFont="1" applyFill="1" applyBorder="1" applyAlignment="1">
      <alignment horizontal="center"/>
    </xf>
    <xf numFmtId="0" fontId="53" fillId="0" borderId="35" xfId="2858" applyFont="1" applyFill="1" applyBorder="1"/>
    <xf numFmtId="42" fontId="53" fillId="0" borderId="10" xfId="2660" applyNumberFormat="1" applyFont="1" applyFill="1" applyBorder="1"/>
    <xf numFmtId="0" fontId="53" fillId="0" borderId="37" xfId="2858" applyFont="1" applyFill="1" applyBorder="1" applyAlignment="1">
      <alignment horizontal="center"/>
    </xf>
    <xf numFmtId="164" fontId="53" fillId="0" borderId="38" xfId="2659" applyNumberFormat="1" applyFont="1" applyFill="1" applyBorder="1"/>
    <xf numFmtId="164" fontId="53" fillId="0" borderId="35" xfId="2659" applyNumberFormat="1" applyFont="1" applyFill="1" applyBorder="1"/>
    <xf numFmtId="0" fontId="53" fillId="0" borderId="36" xfId="2858" applyFont="1" applyFill="1" applyBorder="1" applyAlignment="1">
      <alignment horizontal="center" wrapText="1"/>
    </xf>
    <xf numFmtId="0" fontId="53" fillId="0" borderId="35" xfId="2858" applyFont="1" applyFill="1" applyBorder="1" applyAlignment="1">
      <alignment horizontal="center"/>
    </xf>
    <xf numFmtId="49" fontId="53" fillId="0" borderId="15" xfId="0" applyNumberFormat="1" applyFont="1" applyFill="1" applyBorder="1" applyAlignment="1" applyProtection="1"/>
    <xf numFmtId="49" fontId="53" fillId="0" borderId="16" xfId="0" applyNumberFormat="1" applyFont="1" applyFill="1" applyBorder="1" applyAlignment="1" applyProtection="1">
      <alignment horizontal="center"/>
    </xf>
    <xf numFmtId="0" fontId="53" fillId="0" borderId="18" xfId="2858" applyFont="1" applyFill="1" applyBorder="1" applyProtection="1"/>
    <xf numFmtId="0" fontId="53" fillId="0" borderId="16" xfId="2858" applyFont="1" applyFill="1" applyBorder="1" applyAlignment="1" applyProtection="1">
      <alignment horizontal="center"/>
    </xf>
    <xf numFmtId="49" fontId="49" fillId="0" borderId="16" xfId="0" applyNumberFormat="1" applyFont="1" applyFill="1" applyBorder="1" applyAlignment="1" applyProtection="1">
      <alignment horizontal="center"/>
    </xf>
    <xf numFmtId="164" fontId="53" fillId="0" borderId="16" xfId="2659" applyNumberFormat="1" applyFont="1" applyFill="1" applyBorder="1"/>
    <xf numFmtId="42" fontId="53" fillId="0" borderId="16" xfId="2858" applyNumberFormat="1" applyFont="1" applyFill="1" applyBorder="1"/>
    <xf numFmtId="49" fontId="53" fillId="0" borderId="16" xfId="0" applyNumberFormat="1" applyFont="1" applyFill="1" applyBorder="1" applyAlignment="1">
      <alignment horizontal="center"/>
    </xf>
    <xf numFmtId="165" fontId="53" fillId="0" borderId="55" xfId="2660" applyNumberFormat="1" applyFont="1" applyFill="1" applyBorder="1"/>
    <xf numFmtId="0" fontId="53" fillId="0" borderId="21" xfId="2858" applyFont="1" applyFill="1" applyBorder="1" applyAlignment="1" applyProtection="1">
      <alignment horizontal="center"/>
    </xf>
    <xf numFmtId="164" fontId="53" fillId="0" borderId="21" xfId="2659" applyNumberFormat="1" applyFont="1" applyFill="1" applyBorder="1"/>
    <xf numFmtId="0" fontId="53" fillId="0" borderId="14" xfId="2858" applyFont="1" applyFill="1" applyBorder="1" applyAlignment="1">
      <alignment horizontal="center" vertical="center"/>
    </xf>
    <xf numFmtId="0" fontId="53" fillId="0" borderId="16" xfId="2858" applyFont="1" applyFill="1" applyBorder="1" applyAlignment="1" applyProtection="1">
      <alignment horizontal="center" vertical="center"/>
    </xf>
    <xf numFmtId="49" fontId="53" fillId="0" borderId="15" xfId="0" applyNumberFormat="1" applyFont="1" applyFill="1" applyBorder="1" applyAlignment="1">
      <alignment wrapText="1"/>
    </xf>
    <xf numFmtId="165" fontId="53" fillId="0" borderId="15" xfId="2660" applyNumberFormat="1" applyFont="1" applyFill="1" applyBorder="1" applyAlignment="1"/>
    <xf numFmtId="1" fontId="77" fillId="0" borderId="16" xfId="2858" applyNumberFormat="1" applyFont="1" applyFill="1" applyBorder="1" applyAlignment="1">
      <alignment horizontal="center"/>
    </xf>
    <xf numFmtId="49" fontId="53" fillId="0" borderId="25" xfId="0" applyNumberFormat="1" applyFont="1" applyFill="1" applyBorder="1" applyAlignment="1"/>
    <xf numFmtId="0" fontId="53" fillId="0" borderId="25" xfId="2858" applyFont="1" applyFill="1" applyBorder="1" applyAlignment="1">
      <alignment wrapText="1"/>
    </xf>
    <xf numFmtId="0" fontId="53" fillId="0" borderId="56" xfId="2858" applyFont="1" applyFill="1" applyBorder="1" applyAlignment="1">
      <alignment horizontal="center"/>
    </xf>
    <xf numFmtId="49" fontId="74" fillId="0" borderId="57" xfId="2813" applyNumberFormat="1" applyFont="1" applyFill="1" applyBorder="1" applyAlignment="1">
      <alignment horizontal="left" vertical="center" wrapText="1"/>
    </xf>
    <xf numFmtId="165" fontId="53" fillId="0" borderId="25" xfId="2660" applyNumberFormat="1" applyFont="1" applyFill="1" applyBorder="1"/>
    <xf numFmtId="0" fontId="53" fillId="0" borderId="56" xfId="2858" applyFont="1" applyFill="1" applyBorder="1" applyAlignment="1" applyProtection="1">
      <alignment horizontal="center"/>
    </xf>
    <xf numFmtId="1" fontId="77" fillId="0" borderId="30" xfId="2858" applyNumberFormat="1" applyFont="1" applyFill="1" applyBorder="1" applyAlignment="1">
      <alignment horizontal="center"/>
    </xf>
    <xf numFmtId="164" fontId="53" fillId="0" borderId="57" xfId="2659" applyNumberFormat="1" applyFont="1" applyFill="1" applyBorder="1"/>
    <xf numFmtId="0" fontId="53" fillId="0" borderId="56" xfId="2858" applyFont="1" applyFill="1" applyBorder="1" applyAlignment="1">
      <alignment horizontal="center" wrapText="1"/>
    </xf>
    <xf numFmtId="0" fontId="53" fillId="0" borderId="57" xfId="2858" applyFont="1" applyFill="1" applyBorder="1" applyAlignment="1">
      <alignment horizontal="center"/>
    </xf>
    <xf numFmtId="0" fontId="53" fillId="0" borderId="34" xfId="2858" applyFont="1" applyFill="1" applyBorder="1" applyAlignment="1">
      <alignment horizontal="center" wrapText="1"/>
    </xf>
    <xf numFmtId="1" fontId="77" fillId="0" borderId="57" xfId="2858" applyNumberFormat="1" applyFont="1" applyFill="1" applyBorder="1" applyAlignment="1">
      <alignment horizontal="center"/>
    </xf>
    <xf numFmtId="1" fontId="77" fillId="0" borderId="56" xfId="2858" applyNumberFormat="1" applyFont="1" applyFill="1" applyBorder="1" applyAlignment="1">
      <alignment horizontal="center"/>
    </xf>
    <xf numFmtId="14" fontId="53" fillId="0" borderId="0" xfId="2858" applyNumberFormat="1" applyFont="1" applyFill="1" applyBorder="1" applyAlignment="1">
      <alignment horizontal="center"/>
    </xf>
    <xf numFmtId="49" fontId="53" fillId="0" borderId="0" xfId="0" applyNumberFormat="1" applyFont="1" applyFill="1" applyBorder="1" applyAlignment="1"/>
    <xf numFmtId="165" fontId="53" fillId="0" borderId="0" xfId="2660" applyNumberFormat="1" applyFont="1" applyFill="1" applyBorder="1"/>
    <xf numFmtId="1" fontId="77" fillId="0" borderId="0" xfId="2858" applyNumberFormat="1" applyFont="1" applyFill="1" applyBorder="1" applyAlignment="1">
      <alignment horizontal="center"/>
    </xf>
    <xf numFmtId="164" fontId="53" fillId="0" borderId="0" xfId="2659" applyNumberFormat="1" applyFont="1" applyFill="1" applyBorder="1"/>
    <xf numFmtId="42" fontId="53" fillId="0" borderId="0" xfId="2858" applyNumberFormat="1" applyFont="1" applyFill="1" applyBorder="1"/>
    <xf numFmtId="0" fontId="53" fillId="0" borderId="0" xfId="2858" applyFont="1" applyFill="1" applyBorder="1" applyAlignment="1">
      <alignment horizontal="right"/>
    </xf>
    <xf numFmtId="164" fontId="53" fillId="0" borderId="0" xfId="2858" applyNumberFormat="1" applyFont="1" applyFill="1"/>
    <xf numFmtId="41" fontId="53" fillId="0" borderId="0" xfId="2858" applyNumberFormat="1" applyFont="1" applyFill="1"/>
    <xf numFmtId="0" fontId="50" fillId="0" borderId="25" xfId="2858" applyFont="1" applyFill="1" applyBorder="1"/>
    <xf numFmtId="0" fontId="50" fillId="0" borderId="25" xfId="2858" applyFont="1" applyFill="1" applyBorder="1" applyAlignment="1">
      <alignment horizontal="center"/>
    </xf>
    <xf numFmtId="0" fontId="50" fillId="0" borderId="24" xfId="2858" applyFont="1" applyFill="1" applyBorder="1" applyAlignment="1">
      <alignment horizontal="center"/>
    </xf>
    <xf numFmtId="0" fontId="50" fillId="0" borderId="58" xfId="2858" applyFont="1" applyFill="1" applyBorder="1" applyAlignment="1">
      <alignment horizontal="center"/>
    </xf>
    <xf numFmtId="0" fontId="53" fillId="0" borderId="55" xfId="2858" applyFont="1" applyFill="1" applyBorder="1"/>
    <xf numFmtId="14" fontId="53" fillId="0" borderId="19" xfId="2858" applyNumberFormat="1" applyFont="1" applyFill="1" applyBorder="1" applyAlignment="1">
      <alignment horizontal="center"/>
    </xf>
    <xf numFmtId="42" fontId="53" fillId="0" borderId="21" xfId="2858" applyNumberFormat="1" applyFont="1" applyFill="1" applyBorder="1"/>
    <xf numFmtId="0" fontId="53" fillId="0" borderId="17" xfId="2858" applyFont="1" applyFill="1" applyBorder="1"/>
    <xf numFmtId="0" fontId="53" fillId="0" borderId="15" xfId="2858" applyFont="1" applyFill="1" applyBorder="1" applyAlignment="1">
      <alignment horizontal="center" wrapText="1"/>
    </xf>
    <xf numFmtId="42" fontId="53" fillId="0" borderId="56" xfId="2858" applyNumberFormat="1" applyFont="1" applyFill="1" applyBorder="1"/>
    <xf numFmtId="42" fontId="53" fillId="0" borderId="88" xfId="2858" applyNumberFormat="1" applyFont="1" applyFill="1" applyBorder="1"/>
    <xf numFmtId="0" fontId="50" fillId="0" borderId="88" xfId="2858" applyFont="1" applyFill="1" applyBorder="1" applyAlignment="1">
      <alignment horizontal="center"/>
    </xf>
    <xf numFmtId="42" fontId="50" fillId="0" borderId="0" xfId="2659" applyNumberFormat="1" applyFont="1" applyFill="1" applyBorder="1"/>
    <xf numFmtId="1" fontId="75" fillId="0" borderId="18" xfId="2818" applyNumberFormat="1" applyFont="1" applyFill="1" applyBorder="1" applyAlignment="1">
      <alignment horizontal="center" vertical="center"/>
    </xf>
    <xf numFmtId="14" fontId="53" fillId="0" borderId="55" xfId="2858" applyNumberFormat="1" applyFont="1" applyFill="1" applyBorder="1" applyAlignment="1">
      <alignment horizontal="center"/>
    </xf>
    <xf numFmtId="14" fontId="74" fillId="0" borderId="11" xfId="2818" applyNumberFormat="1" applyFont="1" applyFill="1" applyBorder="1" applyAlignment="1">
      <alignment horizontal="center"/>
    </xf>
    <xf numFmtId="0" fontId="53" fillId="0" borderId="31" xfId="2858" applyFont="1" applyFill="1" applyBorder="1" applyAlignment="1">
      <alignment horizontal="center" wrapText="1"/>
    </xf>
    <xf numFmtId="1" fontId="75" fillId="0" borderId="47" xfId="2818" applyNumberFormat="1" applyFont="1" applyFill="1" applyBorder="1" applyAlignment="1">
      <alignment horizontal="center"/>
    </xf>
    <xf numFmtId="0" fontId="53" fillId="0" borderId="72" xfId="2858" applyFont="1" applyFill="1" applyBorder="1" applyAlignment="1">
      <alignment horizontal="center"/>
    </xf>
    <xf numFmtId="0" fontId="53" fillId="0" borderId="23" xfId="2858" applyFont="1" applyFill="1" applyBorder="1" applyAlignment="1">
      <alignment horizontal="center" vertical="center" wrapText="1"/>
    </xf>
    <xf numFmtId="0" fontId="53" fillId="0" borderId="32" xfId="2858" applyFont="1" applyFill="1" applyBorder="1" applyAlignment="1">
      <alignment horizontal="center" vertical="center"/>
    </xf>
    <xf numFmtId="42" fontId="53" fillId="0" borderId="15" xfId="2858" applyNumberFormat="1" applyFont="1" applyFill="1" applyBorder="1" applyAlignment="1">
      <alignment horizontal="center" vertical="center" wrapText="1"/>
    </xf>
    <xf numFmtId="14" fontId="53" fillId="0" borderId="17" xfId="2858" quotePrefix="1" applyNumberFormat="1" applyFont="1" applyFill="1" applyBorder="1" applyAlignment="1">
      <alignment horizontal="center" vertical="center" wrapText="1"/>
    </xf>
    <xf numFmtId="42" fontId="53" fillId="0" borderId="33" xfId="2858" applyNumberFormat="1" applyFont="1" applyFill="1" applyBorder="1" applyAlignment="1">
      <alignment vertical="center" wrapText="1"/>
    </xf>
    <xf numFmtId="166" fontId="74" fillId="0" borderId="21" xfId="2660" quotePrefix="1" applyNumberFormat="1" applyFont="1" applyFill="1" applyBorder="1" applyAlignment="1">
      <alignment horizontal="center" vertical="center"/>
    </xf>
    <xf numFmtId="0" fontId="53" fillId="0" borderId="61" xfId="2858" quotePrefix="1" applyFont="1" applyFill="1" applyBorder="1" applyAlignment="1">
      <alignment horizontal="center" vertical="center" wrapText="1"/>
    </xf>
    <xf numFmtId="166" fontId="53" fillId="0" borderId="33" xfId="2858" quotePrefix="1" applyNumberFormat="1" applyFont="1" applyFill="1" applyBorder="1" applyAlignment="1">
      <alignment horizontal="left" vertical="center" wrapText="1"/>
    </xf>
    <xf numFmtId="166" fontId="53" fillId="0" borderId="32" xfId="2858" quotePrefix="1" applyNumberFormat="1" applyFont="1" applyFill="1" applyBorder="1" applyAlignment="1">
      <alignment horizontal="left" vertical="center" wrapText="1"/>
    </xf>
    <xf numFmtId="14" fontId="53" fillId="0" borderId="25" xfId="2858" applyNumberFormat="1" applyFont="1" applyFill="1" applyBorder="1" applyAlignment="1">
      <alignment horizontal="left" vertical="center" wrapText="1"/>
    </xf>
    <xf numFmtId="42" fontId="53" fillId="0" borderId="43" xfId="2858" applyNumberFormat="1" applyFont="1" applyFill="1" applyBorder="1" applyAlignment="1">
      <alignment vertical="center"/>
    </xf>
    <xf numFmtId="0" fontId="53" fillId="0" borderId="43" xfId="2858" quotePrefix="1" applyFont="1" applyFill="1" applyBorder="1" applyAlignment="1">
      <alignment horizontal="left" vertical="center" wrapText="1"/>
    </xf>
    <xf numFmtId="166" fontId="74" fillId="0" borderId="49" xfId="2660" quotePrefix="1" applyNumberFormat="1" applyFont="1" applyFill="1" applyBorder="1" applyAlignment="1">
      <alignment horizontal="center" vertical="center"/>
    </xf>
    <xf numFmtId="0" fontId="53" fillId="0" borderId="89" xfId="2858" quotePrefix="1" applyFont="1" applyFill="1" applyBorder="1" applyAlignment="1">
      <alignment horizontal="center" vertical="center" wrapText="1"/>
    </xf>
    <xf numFmtId="166" fontId="53" fillId="0" borderId="62" xfId="2858" quotePrefix="1" applyNumberFormat="1" applyFont="1" applyFill="1" applyBorder="1" applyAlignment="1">
      <alignment horizontal="left" vertical="center" wrapText="1"/>
    </xf>
    <xf numFmtId="0" fontId="53" fillId="0" borderId="55" xfId="2858" applyFont="1" applyFill="1" applyBorder="1" applyAlignment="1">
      <alignment vertical="top" wrapText="1"/>
    </xf>
    <xf numFmtId="14" fontId="53" fillId="0" borderId="55" xfId="2858" applyNumberFormat="1" applyFont="1" applyFill="1" applyBorder="1" applyAlignment="1">
      <alignment vertical="center" wrapText="1"/>
    </xf>
    <xf numFmtId="0" fontId="53" fillId="0" borderId="55" xfId="2858" quotePrefix="1" applyFont="1" applyFill="1" applyBorder="1" applyAlignment="1">
      <alignment horizontal="center" vertical="center" wrapText="1"/>
    </xf>
    <xf numFmtId="0" fontId="53" fillId="0" borderId="15" xfId="2858" applyFont="1" applyFill="1" applyBorder="1" applyAlignment="1">
      <alignment vertical="top" wrapText="1"/>
    </xf>
    <xf numFmtId="14" fontId="53" fillId="0" borderId="15" xfId="2858" applyNumberFormat="1" applyFont="1" applyFill="1" applyBorder="1" applyAlignment="1">
      <alignment vertical="center" wrapText="1"/>
    </xf>
    <xf numFmtId="0" fontId="53" fillId="0" borderId="15" xfId="2858" quotePrefix="1" applyFont="1" applyFill="1" applyBorder="1" applyAlignment="1">
      <alignment horizontal="center" vertical="center" wrapText="1"/>
    </xf>
    <xf numFmtId="166" fontId="74" fillId="0" borderId="16" xfId="2660" quotePrefix="1" applyNumberFormat="1" applyFont="1" applyFill="1" applyBorder="1" applyAlignment="1">
      <alignment horizontal="center" vertical="center"/>
    </xf>
    <xf numFmtId="0" fontId="53" fillId="0" borderId="14" xfId="2858" applyFont="1" applyFill="1" applyBorder="1" applyAlignment="1">
      <alignment horizontal="center" vertical="center" wrapText="1"/>
    </xf>
    <xf numFmtId="0" fontId="53" fillId="0" borderId="40" xfId="2858" applyFont="1" applyFill="1" applyBorder="1" applyAlignment="1">
      <alignment vertical="center" wrapText="1"/>
    </xf>
    <xf numFmtId="14" fontId="53" fillId="0" borderId="40" xfId="2858" applyNumberFormat="1" applyFont="1" applyFill="1" applyBorder="1" applyAlignment="1">
      <alignment vertical="center" wrapText="1"/>
    </xf>
    <xf numFmtId="0" fontId="53" fillId="0" borderId="40" xfId="2858" quotePrefix="1" applyFont="1" applyFill="1" applyBorder="1" applyAlignment="1">
      <alignment horizontal="center" vertical="center" wrapText="1"/>
    </xf>
    <xf numFmtId="14" fontId="53" fillId="0" borderId="25" xfId="2858" applyNumberFormat="1" applyFont="1" applyFill="1" applyBorder="1" applyAlignment="1">
      <alignment vertical="center" wrapText="1"/>
    </xf>
    <xf numFmtId="0" fontId="53" fillId="0" borderId="25" xfId="2858" quotePrefix="1" applyFont="1" applyFill="1" applyBorder="1" applyAlignment="1">
      <alignment horizontal="center" vertical="center" wrapText="1"/>
    </xf>
    <xf numFmtId="166" fontId="74" fillId="0" borderId="56" xfId="2660" quotePrefix="1" applyNumberFormat="1" applyFont="1" applyFill="1" applyBorder="1" applyAlignment="1">
      <alignment horizontal="center" vertical="center"/>
    </xf>
    <xf numFmtId="14" fontId="53" fillId="0" borderId="28" xfId="2858" quotePrefix="1" applyNumberFormat="1" applyFont="1" applyFill="1" applyBorder="1" applyAlignment="1">
      <alignment horizontal="center" vertical="center" wrapText="1"/>
    </xf>
    <xf numFmtId="14" fontId="53" fillId="0" borderId="34" xfId="2858" applyNumberFormat="1" applyFont="1" applyFill="1" applyBorder="1" applyAlignment="1">
      <alignment horizontal="left" vertical="center" wrapText="1"/>
    </xf>
    <xf numFmtId="0" fontId="53" fillId="0" borderId="20" xfId="2858" quotePrefix="1" applyFont="1" applyFill="1" applyBorder="1" applyAlignment="1">
      <alignment horizontal="center" vertical="center" wrapText="1"/>
    </xf>
    <xf numFmtId="42" fontId="53" fillId="0" borderId="55" xfId="2858" quotePrefix="1" applyNumberFormat="1" applyFont="1" applyFill="1" applyBorder="1" applyAlignment="1">
      <alignment horizontal="right" vertical="center"/>
    </xf>
    <xf numFmtId="0" fontId="53" fillId="0" borderId="33" xfId="2858" quotePrefix="1" applyFont="1" applyFill="1" applyBorder="1" applyAlignment="1">
      <alignment horizontal="center" vertical="center" wrapText="1"/>
    </xf>
    <xf numFmtId="0" fontId="53" fillId="0" borderId="17" xfId="2858" quotePrefix="1" applyFont="1" applyFill="1" applyBorder="1" applyAlignment="1">
      <alignment horizontal="center" vertical="center" wrapText="1"/>
    </xf>
    <xf numFmtId="166" fontId="74" fillId="0" borderId="32" xfId="2660" quotePrefix="1" applyNumberFormat="1" applyFont="1" applyFill="1" applyBorder="1" applyAlignment="1">
      <alignment horizontal="left" vertical="center"/>
    </xf>
    <xf numFmtId="166" fontId="53" fillId="0" borderId="16" xfId="2858" applyNumberFormat="1" applyFont="1" applyFill="1" applyBorder="1" applyAlignment="1">
      <alignment horizontal="center" vertical="center" wrapText="1"/>
    </xf>
    <xf numFmtId="0" fontId="53" fillId="0" borderId="30" xfId="2858" applyFont="1" applyFill="1" applyBorder="1" applyAlignment="1">
      <alignment horizontal="center" vertical="top" wrapText="1"/>
    </xf>
    <xf numFmtId="0" fontId="53" fillId="0" borderId="28" xfId="2858" quotePrefix="1" applyFont="1" applyFill="1" applyBorder="1" applyAlignment="1">
      <alignment horizontal="center" vertical="center" wrapText="1"/>
    </xf>
    <xf numFmtId="166" fontId="53" fillId="0" borderId="34" xfId="2858" quotePrefix="1" applyNumberFormat="1" applyFont="1" applyFill="1" applyBorder="1" applyAlignment="1">
      <alignment horizontal="left" vertical="center" wrapText="1"/>
    </xf>
    <xf numFmtId="167" fontId="74" fillId="0" borderId="56" xfId="2660" quotePrefix="1" applyNumberFormat="1" applyFont="1" applyFill="1" applyBorder="1" applyAlignment="1">
      <alignment horizontal="center" vertical="center"/>
    </xf>
    <xf numFmtId="0" fontId="74" fillId="0" borderId="14" xfId="2867" applyFont="1" applyFill="1" applyBorder="1" applyAlignment="1">
      <alignment vertical="center" wrapText="1"/>
    </xf>
    <xf numFmtId="14" fontId="74" fillId="0" borderId="14" xfId="2867" applyNumberFormat="1" applyFont="1" applyFill="1" applyBorder="1" applyAlignment="1">
      <alignment horizontal="center" vertical="center"/>
    </xf>
    <xf numFmtId="0" fontId="53" fillId="0" borderId="0" xfId="2858" applyFont="1" applyFill="1" applyAlignment="1">
      <alignment vertical="center"/>
    </xf>
    <xf numFmtId="0" fontId="53" fillId="0" borderId="13" xfId="2858" applyFont="1" applyFill="1" applyBorder="1" applyAlignment="1">
      <alignment horizontal="left" wrapText="1"/>
    </xf>
    <xf numFmtId="0" fontId="53" fillId="0" borderId="16" xfId="2858" applyFont="1" applyFill="1" applyBorder="1" applyAlignment="1">
      <alignment horizontal="left" wrapText="1"/>
    </xf>
    <xf numFmtId="0" fontId="53" fillId="0" borderId="16" xfId="2858" applyFont="1" applyFill="1" applyBorder="1" applyAlignment="1">
      <alignment wrapText="1"/>
    </xf>
    <xf numFmtId="0" fontId="53" fillId="0" borderId="36" xfId="2858" applyFont="1" applyFill="1" applyBorder="1" applyAlignment="1">
      <alignment wrapText="1"/>
    </xf>
    <xf numFmtId="0" fontId="50" fillId="0" borderId="56" xfId="2858" applyNumberFormat="1" applyFont="1" applyFill="1" applyBorder="1" applyAlignment="1" applyProtection="1">
      <alignment horizontal="center" wrapText="1"/>
      <protection locked="0"/>
    </xf>
    <xf numFmtId="165" fontId="78" fillId="0" borderId="12" xfId="2660" applyNumberFormat="1" applyFont="1" applyFill="1" applyBorder="1"/>
    <xf numFmtId="0" fontId="74" fillId="0" borderId="47" xfId="2660" applyNumberFormat="1" applyFont="1" applyFill="1" applyBorder="1" applyAlignment="1">
      <alignment horizontal="center" vertical="center"/>
    </xf>
    <xf numFmtId="165" fontId="74" fillId="0" borderId="61" xfId="2660" applyNumberFormat="1" applyFont="1" applyFill="1" applyBorder="1"/>
    <xf numFmtId="165" fontId="78" fillId="0" borderId="55" xfId="2660" applyNumberFormat="1" applyFont="1" applyFill="1" applyBorder="1"/>
    <xf numFmtId="0" fontId="74" fillId="0" borderId="18" xfId="2660" applyNumberFormat="1" applyFont="1" applyFill="1" applyBorder="1" applyAlignment="1">
      <alignment horizontal="center" vertical="center"/>
    </xf>
    <xf numFmtId="165" fontId="74" fillId="0" borderId="0" xfId="2660" applyNumberFormat="1" applyFont="1" applyFill="1" applyBorder="1"/>
    <xf numFmtId="42" fontId="74" fillId="0" borderId="0" xfId="2660" applyNumberFormat="1" applyFont="1" applyFill="1" applyBorder="1" applyAlignment="1">
      <alignment horizontal="center" vertical="center"/>
    </xf>
    <xf numFmtId="42" fontId="74" fillId="0" borderId="0" xfId="2660" applyNumberFormat="1" applyFont="1" applyFill="1" applyBorder="1" applyAlignment="1" applyProtection="1">
      <alignment horizontal="center" wrapText="1"/>
      <protection locked="0"/>
    </xf>
    <xf numFmtId="165" fontId="50" fillId="0" borderId="0" xfId="2660" applyNumberFormat="1" applyFont="1" applyFill="1" applyBorder="1"/>
    <xf numFmtId="165" fontId="50" fillId="0" borderId="0" xfId="2660" applyNumberFormat="1" applyFont="1" applyFill="1" applyBorder="1" applyAlignment="1">
      <alignment wrapText="1"/>
    </xf>
    <xf numFmtId="165" fontId="50" fillId="0" borderId="0" xfId="2660" applyNumberFormat="1" applyFont="1" applyFill="1" applyBorder="1" applyAlignment="1"/>
    <xf numFmtId="42" fontId="53" fillId="0" borderId="0" xfId="2858" applyNumberFormat="1" applyFont="1" applyFill="1" applyBorder="1" applyAlignment="1">
      <alignment horizontal="center"/>
    </xf>
    <xf numFmtId="42" fontId="53" fillId="0" borderId="0" xfId="2858" applyNumberFormat="1" applyFont="1" applyFill="1" applyBorder="1" applyAlignment="1">
      <alignment horizontal="right"/>
    </xf>
    <xf numFmtId="42" fontId="50" fillId="0" borderId="0" xfId="2858" applyNumberFormat="1" applyFont="1" applyFill="1" applyBorder="1" applyAlignment="1">
      <alignment horizontal="center" wrapText="1"/>
    </xf>
    <xf numFmtId="165" fontId="50" fillId="0" borderId="0" xfId="2858" applyNumberFormat="1" applyFont="1" applyFill="1" applyBorder="1" applyAlignment="1">
      <alignment horizontal="left"/>
    </xf>
    <xf numFmtId="42" fontId="77" fillId="0" borderId="0" xfId="2858" applyNumberFormat="1" applyFont="1" applyFill="1" applyBorder="1" applyAlignment="1">
      <alignment horizontal="center"/>
    </xf>
    <xf numFmtId="42" fontId="53" fillId="0" borderId="0" xfId="2858" applyNumberFormat="1" applyFont="1" applyFill="1" applyBorder="1" applyAlignment="1">
      <alignment horizontal="center" wrapText="1"/>
    </xf>
    <xf numFmtId="14" fontId="53" fillId="0" borderId="0" xfId="2858" applyNumberFormat="1" applyFont="1" applyFill="1" applyBorder="1" applyAlignment="1">
      <alignment vertical="top"/>
    </xf>
    <xf numFmtId="14" fontId="53" fillId="0" borderId="0" xfId="2858" applyNumberFormat="1" applyFont="1" applyFill="1" applyBorder="1" applyAlignment="1">
      <alignment wrapText="1"/>
    </xf>
    <xf numFmtId="14" fontId="53" fillId="0" borderId="0" xfId="2858" applyNumberFormat="1" applyFont="1" applyFill="1" applyBorder="1" applyAlignment="1">
      <alignment horizontal="center" wrapText="1"/>
    </xf>
    <xf numFmtId="42" fontId="99" fillId="0" borderId="55" xfId="2858" applyNumberFormat="1" applyFont="1" applyFill="1" applyBorder="1" applyAlignment="1">
      <alignment horizontal="center" wrapText="1"/>
    </xf>
    <xf numFmtId="0" fontId="0" fillId="0" borderId="0" xfId="0" applyFill="1" applyAlignment="1">
      <alignment horizontal="center"/>
    </xf>
    <xf numFmtId="44" fontId="53" fillId="0" borderId="0" xfId="2858" applyNumberFormat="1" applyFont="1" applyFill="1"/>
    <xf numFmtId="42" fontId="50" fillId="0" borderId="56" xfId="2858" applyNumberFormat="1" applyFont="1" applyFill="1" applyBorder="1" applyAlignment="1">
      <alignment horizontal="center"/>
    </xf>
    <xf numFmtId="42" fontId="0" fillId="0" borderId="0" xfId="0" applyNumberFormat="1" applyFill="1"/>
    <xf numFmtId="0" fontId="50" fillId="0" borderId="0" xfId="2858" applyFont="1" applyFill="1" applyAlignment="1"/>
    <xf numFmtId="0" fontId="0" fillId="0" borderId="0" xfId="0" applyFill="1" applyAlignment="1">
      <alignment wrapText="1"/>
    </xf>
    <xf numFmtId="0" fontId="53" fillId="0" borderId="21" xfId="2858" applyFont="1" applyFill="1" applyBorder="1" applyAlignment="1">
      <alignment horizontal="left" wrapText="1"/>
    </xf>
    <xf numFmtId="0" fontId="74" fillId="0" borderId="10" xfId="3104" applyFont="1" applyFill="1" applyBorder="1" applyAlignment="1">
      <alignment vertical="center" wrapText="1"/>
    </xf>
    <xf numFmtId="0" fontId="74" fillId="0" borderId="40" xfId="3104" applyFont="1" applyFill="1" applyBorder="1" applyAlignment="1">
      <alignment vertical="center" wrapText="1"/>
    </xf>
    <xf numFmtId="0" fontId="74" fillId="0" borderId="55" xfId="3104" applyFont="1" applyFill="1" applyBorder="1" applyAlignment="1">
      <alignment vertical="center" wrapText="1"/>
    </xf>
    <xf numFmtId="0" fontId="74" fillId="0" borderId="10" xfId="3103" applyFont="1" applyFill="1" applyBorder="1" applyAlignment="1">
      <alignment vertical="center" wrapText="1"/>
    </xf>
    <xf numFmtId="0" fontId="74" fillId="0" borderId="40" xfId="3103" applyFont="1" applyFill="1" applyBorder="1" applyAlignment="1">
      <alignment vertical="center" wrapText="1"/>
    </xf>
    <xf numFmtId="0" fontId="74" fillId="0" borderId="55" xfId="3103" applyFont="1" applyFill="1" applyBorder="1" applyAlignment="1">
      <alignment vertical="center" wrapText="1"/>
    </xf>
    <xf numFmtId="0" fontId="74" fillId="0" borderId="10" xfId="3106" applyFont="1" applyFill="1" applyBorder="1" applyAlignment="1">
      <alignment vertical="center" wrapText="1"/>
    </xf>
    <xf numFmtId="0" fontId="74" fillId="0" borderId="10" xfId="3105" applyFont="1" applyFill="1" applyBorder="1" applyAlignment="1">
      <alignment vertical="center" wrapText="1"/>
    </xf>
    <xf numFmtId="0" fontId="50" fillId="0" borderId="0" xfId="2858" applyFont="1" applyFill="1" applyBorder="1" applyAlignment="1">
      <alignment horizontal="left" wrapText="1"/>
    </xf>
    <xf numFmtId="14" fontId="53" fillId="0" borderId="47" xfId="2858" applyNumberFormat="1" applyFont="1" applyFill="1" applyBorder="1" applyAlignment="1">
      <alignment horizontal="center" wrapText="1"/>
    </xf>
    <xf numFmtId="14" fontId="53" fillId="0" borderId="23" xfId="2858" applyNumberFormat="1" applyFont="1" applyFill="1" applyBorder="1" applyAlignment="1">
      <alignment horizontal="center" wrapText="1"/>
    </xf>
    <xf numFmtId="14" fontId="53" fillId="0" borderId="18" xfId="2858" applyNumberFormat="1" applyFont="1" applyFill="1" applyBorder="1" applyAlignment="1">
      <alignment horizontal="center" wrapText="1"/>
    </xf>
    <xf numFmtId="0" fontId="74" fillId="0" borderId="40" xfId="3105" applyFont="1" applyFill="1" applyBorder="1" applyAlignment="1">
      <alignment vertical="center" wrapText="1"/>
    </xf>
    <xf numFmtId="0" fontId="74" fillId="0" borderId="40" xfId="3106" applyFont="1" applyFill="1" applyBorder="1" applyAlignment="1">
      <alignment vertical="center" wrapText="1"/>
    </xf>
    <xf numFmtId="0" fontId="53" fillId="0" borderId="15" xfId="2858" applyFont="1" applyFill="1" applyBorder="1" applyAlignment="1"/>
    <xf numFmtId="0" fontId="72" fillId="0" borderId="44" xfId="3926" applyFont="1" applyFill="1" applyBorder="1" applyAlignment="1" applyProtection="1">
      <alignment horizontal="center" wrapText="1"/>
      <protection locked="0"/>
    </xf>
    <xf numFmtId="41" fontId="72" fillId="0" borderId="92" xfId="3926" applyNumberFormat="1" applyFont="1" applyFill="1" applyBorder="1" applyAlignment="1" applyProtection="1">
      <alignment horizontal="center" wrapText="1"/>
      <protection locked="0"/>
    </xf>
    <xf numFmtId="0" fontId="72" fillId="0" borderId="97" xfId="3926" applyFont="1" applyFill="1" applyBorder="1" applyAlignment="1" applyProtection="1">
      <alignment horizontal="center" wrapText="1"/>
      <protection locked="0"/>
    </xf>
    <xf numFmtId="0" fontId="72" fillId="0" borderId="45" xfId="3926" applyFont="1" applyFill="1" applyBorder="1" applyAlignment="1" applyProtection="1">
      <alignment horizontal="center" wrapText="1"/>
      <protection locked="0"/>
    </xf>
    <xf numFmtId="42" fontId="72" fillId="0" borderId="66" xfId="3926" applyNumberFormat="1" applyFont="1" applyFill="1" applyBorder="1" applyAlignment="1" applyProtection="1">
      <alignment horizontal="center" wrapText="1"/>
      <protection locked="0"/>
    </xf>
    <xf numFmtId="0" fontId="50" fillId="0" borderId="48" xfId="2858" applyFont="1" applyFill="1" applyBorder="1" applyAlignment="1">
      <alignment horizontal="center" vertical="center" wrapText="1"/>
    </xf>
    <xf numFmtId="0" fontId="50" fillId="0" borderId="43" xfId="2858" applyFont="1" applyFill="1" applyBorder="1" applyAlignment="1">
      <alignment horizontal="center" vertical="center" wrapText="1"/>
    </xf>
    <xf numFmtId="0" fontId="50" fillId="0" borderId="49" xfId="2858" applyFont="1" applyFill="1" applyBorder="1" applyAlignment="1">
      <alignment horizontal="center" vertical="center" wrapText="1"/>
    </xf>
    <xf numFmtId="42" fontId="53" fillId="0" borderId="33" xfId="2858" applyNumberFormat="1" applyFont="1" applyFill="1" applyBorder="1" applyAlignment="1">
      <alignment vertical="center"/>
    </xf>
    <xf numFmtId="0" fontId="50" fillId="0" borderId="62" xfId="2858" applyFont="1" applyFill="1" applyBorder="1" applyAlignment="1">
      <alignment horizontal="center" vertical="center" wrapText="1"/>
    </xf>
    <xf numFmtId="42" fontId="53" fillId="0" borderId="15" xfId="2858" applyNumberFormat="1" applyFont="1" applyFill="1" applyBorder="1" applyAlignment="1">
      <alignment horizontal="center" vertical="center"/>
    </xf>
    <xf numFmtId="0" fontId="53" fillId="0" borderId="72" xfId="2858" applyFont="1" applyFill="1" applyBorder="1" applyAlignment="1">
      <alignment horizontal="center" vertical="top" wrapText="1"/>
    </xf>
    <xf numFmtId="165" fontId="78" fillId="0" borderId="15" xfId="2660" applyNumberFormat="1" applyFont="1" applyFill="1" applyBorder="1"/>
    <xf numFmtId="0" fontId="74" fillId="0" borderId="15" xfId="2660" applyNumberFormat="1" applyFont="1" applyFill="1" applyBorder="1" applyAlignment="1">
      <alignment horizontal="center" vertical="center"/>
    </xf>
    <xf numFmtId="165" fontId="74" fillId="0" borderId="16" xfId="2660" applyNumberFormat="1" applyFont="1" applyFill="1" applyBorder="1"/>
    <xf numFmtId="0" fontId="72" fillId="0" borderId="73" xfId="2660" applyNumberFormat="1" applyFont="1" applyFill="1" applyBorder="1" applyAlignment="1" applyProtection="1">
      <alignment horizontal="center" wrapText="1"/>
      <protection locked="0"/>
    </xf>
    <xf numFmtId="0" fontId="105" fillId="0" borderId="43" xfId="2858" applyNumberFormat="1" applyFont="1" applyFill="1" applyBorder="1" applyAlignment="1" applyProtection="1">
      <alignment horizontal="center" wrapText="1"/>
      <protection locked="0"/>
    </xf>
    <xf numFmtId="42" fontId="50" fillId="0" borderId="0" xfId="2858" applyNumberFormat="1" applyFont="1" applyFill="1" applyBorder="1" applyAlignment="1">
      <alignment horizontal="center" vertical="top"/>
    </xf>
    <xf numFmtId="165" fontId="50" fillId="0" borderId="0" xfId="2858" applyNumberFormat="1" applyFont="1" applyFill="1" applyBorder="1" applyAlignment="1">
      <alignment horizontal="center" vertical="top"/>
    </xf>
    <xf numFmtId="0" fontId="98" fillId="0" borderId="24" xfId="0" applyFont="1" applyFill="1" applyBorder="1" applyAlignment="1">
      <alignment horizontal="center"/>
    </xf>
    <xf numFmtId="0" fontId="53" fillId="0" borderId="20" xfId="2858" applyFont="1" applyFill="1" applyBorder="1"/>
    <xf numFmtId="42" fontId="53" fillId="0" borderId="41" xfId="0" applyNumberFormat="1" applyFont="1" applyFill="1" applyBorder="1" applyAlignment="1"/>
    <xf numFmtId="42" fontId="53" fillId="0" borderId="14" xfId="2858" applyNumberFormat="1" applyFont="1" applyFill="1" applyBorder="1" applyAlignment="1"/>
    <xf numFmtId="0" fontId="53" fillId="0" borderId="14" xfId="2858" applyFont="1" applyFill="1" applyBorder="1" applyAlignment="1"/>
    <xf numFmtId="0" fontId="53" fillId="0" borderId="16" xfId="2858" applyFont="1" applyFill="1" applyBorder="1" applyAlignment="1"/>
    <xf numFmtId="44" fontId="53" fillId="0" borderId="0" xfId="2858" applyNumberFormat="1" applyFont="1" applyFill="1" applyAlignment="1"/>
    <xf numFmtId="0" fontId="74" fillId="0" borderId="10" xfId="3104" applyFont="1" applyFill="1" applyBorder="1" applyAlignment="1">
      <alignment horizontal="center" vertical="center"/>
    </xf>
    <xf numFmtId="0" fontId="74" fillId="0" borderId="40" xfId="3104" applyFont="1" applyFill="1" applyBorder="1" applyAlignment="1">
      <alignment horizontal="center" vertical="center"/>
    </xf>
    <xf numFmtId="0" fontId="74" fillId="0" borderId="55" xfId="3104" applyFont="1" applyFill="1" applyBorder="1" applyAlignment="1">
      <alignment horizontal="center" vertical="center"/>
    </xf>
    <xf numFmtId="0" fontId="74" fillId="0" borderId="10" xfId="3103" applyFont="1" applyFill="1" applyBorder="1" applyAlignment="1">
      <alignment horizontal="center" vertical="center"/>
    </xf>
    <xf numFmtId="0" fontId="74" fillId="0" borderId="40" xfId="3103" applyFont="1" applyFill="1" applyBorder="1" applyAlignment="1">
      <alignment horizontal="center" vertical="center"/>
    </xf>
    <xf numFmtId="165" fontId="53" fillId="0" borderId="0" xfId="2858" applyNumberFormat="1" applyFont="1" applyFill="1" applyBorder="1"/>
    <xf numFmtId="0" fontId="50" fillId="0" borderId="88" xfId="2858" applyFont="1" applyFill="1" applyBorder="1" applyAlignment="1">
      <alignment horizontal="right"/>
    </xf>
    <xf numFmtId="14" fontId="74" fillId="0" borderId="10" xfId="2818" applyNumberFormat="1" applyFont="1" applyFill="1" applyBorder="1" applyAlignment="1">
      <alignment horizontal="center" vertical="center" wrapText="1"/>
    </xf>
    <xf numFmtId="0" fontId="74" fillId="0" borderId="36" xfId="2818" applyFont="1" applyFill="1" applyBorder="1" applyAlignment="1">
      <alignment horizontal="center" vertical="center" wrapText="1"/>
    </xf>
    <xf numFmtId="0" fontId="74" fillId="0" borderId="50" xfId="2818" applyFont="1" applyFill="1" applyBorder="1" applyAlignment="1">
      <alignment vertical="center" wrapText="1"/>
    </xf>
    <xf numFmtId="165" fontId="74" fillId="0" borderId="15" xfId="2660" applyNumberFormat="1" applyFont="1" applyFill="1" applyBorder="1" applyAlignment="1">
      <alignment vertical="center" wrapText="1"/>
    </xf>
    <xf numFmtId="166" fontId="74" fillId="0" borderId="14" xfId="2660" applyNumberFormat="1" applyFont="1" applyFill="1" applyBorder="1" applyAlignment="1">
      <alignment vertical="center" wrapText="1"/>
    </xf>
    <xf numFmtId="14" fontId="53" fillId="0" borderId="0" xfId="2858" applyNumberFormat="1" applyFont="1" applyFill="1"/>
    <xf numFmtId="165" fontId="74" fillId="0" borderId="16" xfId="2660" applyNumberFormat="1" applyFont="1" applyFill="1" applyBorder="1" applyAlignment="1" applyProtection="1">
      <alignment horizontal="center" wrapText="1"/>
      <protection locked="0"/>
    </xf>
    <xf numFmtId="165" fontId="53" fillId="0" borderId="0" xfId="2858" applyNumberFormat="1" applyFont="1" applyFill="1"/>
    <xf numFmtId="165" fontId="74" fillId="0" borderId="56" xfId="2660" quotePrefix="1" applyNumberFormat="1" applyFont="1" applyFill="1" applyBorder="1" applyAlignment="1">
      <alignment horizontal="center" vertical="center"/>
    </xf>
    <xf numFmtId="0" fontId="72" fillId="0" borderId="43" xfId="2660" applyNumberFormat="1" applyFont="1" applyFill="1" applyBorder="1" applyAlignment="1" applyProtection="1">
      <alignment horizontal="center" wrapText="1"/>
      <protection locked="0"/>
    </xf>
    <xf numFmtId="0" fontId="53" fillId="0" borderId="26" xfId="2858" applyFont="1" applyFill="1" applyBorder="1" applyAlignment="1">
      <alignment horizontal="center" vertical="center" wrapText="1"/>
    </xf>
    <xf numFmtId="0" fontId="53" fillId="0" borderId="34" xfId="2858" applyFont="1" applyFill="1" applyBorder="1" applyAlignment="1">
      <alignment horizontal="center" vertical="center" wrapText="1"/>
    </xf>
    <xf numFmtId="0" fontId="53" fillId="0" borderId="30" xfId="2858" applyFont="1" applyFill="1" applyBorder="1" applyAlignment="1">
      <alignment horizontal="center" vertical="center" wrapText="1"/>
    </xf>
    <xf numFmtId="0" fontId="53" fillId="0" borderId="32" xfId="2858" applyFont="1" applyFill="1" applyBorder="1" applyAlignment="1">
      <alignment vertical="center" wrapText="1"/>
    </xf>
    <xf numFmtId="0" fontId="53" fillId="0" borderId="26" xfId="2858" applyFont="1" applyFill="1" applyBorder="1" applyAlignment="1">
      <alignment vertical="center" wrapText="1"/>
    </xf>
    <xf numFmtId="49" fontId="53" fillId="0" borderId="56" xfId="2858" applyNumberFormat="1" applyFont="1" applyFill="1" applyBorder="1" applyAlignment="1">
      <alignment horizontal="center" vertical="center" wrapText="1"/>
    </xf>
    <xf numFmtId="14" fontId="53" fillId="0" borderId="12" xfId="2858" applyNumberFormat="1" applyFont="1" applyFill="1" applyBorder="1" applyAlignment="1">
      <alignment vertical="center" wrapText="1"/>
    </xf>
    <xf numFmtId="0" fontId="53" fillId="0" borderId="31" xfId="2858" applyFont="1" applyFill="1" applyBorder="1" applyAlignment="1">
      <alignment horizontal="center" vertical="center" wrapText="1"/>
    </xf>
    <xf numFmtId="0" fontId="53" fillId="0" borderId="60" xfId="2858" applyFont="1" applyFill="1" applyBorder="1" applyAlignment="1">
      <alignment horizontal="center" vertical="top" wrapText="1"/>
    </xf>
    <xf numFmtId="0" fontId="53" fillId="0" borderId="0" xfId="2858" applyNumberFormat="1" applyFont="1" applyFill="1" applyBorder="1" applyAlignment="1" applyProtection="1">
      <alignment horizontal="center" vertical="center" wrapText="1"/>
      <protection locked="0"/>
    </xf>
    <xf numFmtId="14" fontId="53" fillId="0" borderId="0" xfId="2858" applyNumberFormat="1" applyFont="1" applyFill="1" applyBorder="1" applyAlignment="1">
      <alignment horizontal="center" vertical="center"/>
    </xf>
    <xf numFmtId="0" fontId="53" fillId="0" borderId="64" xfId="2858" applyFont="1" applyFill="1" applyBorder="1" applyAlignment="1">
      <alignment vertical="center" wrapText="1"/>
    </xf>
    <xf numFmtId="14" fontId="53" fillId="0" borderId="64" xfId="2858" applyNumberFormat="1" applyFont="1" applyFill="1" applyBorder="1" applyAlignment="1">
      <alignment vertical="center" wrapText="1"/>
    </xf>
    <xf numFmtId="42" fontId="53" fillId="0" borderId="0" xfId="2858" applyNumberFormat="1" applyFont="1" applyFill="1" applyBorder="1" applyAlignment="1">
      <alignment vertical="center"/>
    </xf>
    <xf numFmtId="0" fontId="53" fillId="0" borderId="0" xfId="2858" applyFont="1" applyFill="1" applyBorder="1" applyAlignment="1">
      <alignment horizontal="center" vertical="center" wrapText="1"/>
    </xf>
    <xf numFmtId="42" fontId="53" fillId="0" borderId="64" xfId="2858" applyNumberFormat="1" applyFont="1" applyFill="1" applyBorder="1" applyAlignment="1">
      <alignment vertical="center"/>
    </xf>
    <xf numFmtId="0" fontId="53" fillId="0" borderId="64" xfId="2858" applyFont="1" applyFill="1" applyBorder="1" applyAlignment="1">
      <alignment horizontal="left" vertical="center" wrapText="1"/>
    </xf>
    <xf numFmtId="167" fontId="74" fillId="0" borderId="64" xfId="2660" quotePrefix="1" applyNumberFormat="1" applyFont="1" applyFill="1" applyBorder="1" applyAlignment="1">
      <alignment horizontal="center" vertical="center"/>
    </xf>
    <xf numFmtId="0" fontId="53" fillId="0" borderId="64" xfId="2858" quotePrefix="1" applyFont="1" applyFill="1" applyBorder="1" applyAlignment="1">
      <alignment horizontal="center" vertical="center" wrapText="1"/>
    </xf>
    <xf numFmtId="166" fontId="53" fillId="0" borderId="64" xfId="2858" quotePrefix="1" applyNumberFormat="1" applyFont="1" applyFill="1" applyBorder="1" applyAlignment="1">
      <alignment horizontal="left" vertical="center" wrapText="1"/>
    </xf>
    <xf numFmtId="166" fontId="74" fillId="0" borderId="64" xfId="2660" quotePrefix="1" applyNumberFormat="1" applyFont="1" applyFill="1" applyBorder="1" applyAlignment="1">
      <alignment horizontal="center" vertical="center"/>
    </xf>
    <xf numFmtId="166" fontId="74" fillId="0" borderId="64" xfId="2660" quotePrefix="1" applyNumberFormat="1" applyFont="1" applyFill="1" applyBorder="1" applyAlignment="1">
      <alignment horizontal="left" vertical="center"/>
    </xf>
    <xf numFmtId="0" fontId="53" fillId="0" borderId="0" xfId="2858" quotePrefix="1" applyFont="1" applyFill="1" applyBorder="1" applyAlignment="1">
      <alignment horizontal="center" vertical="center" wrapText="1"/>
    </xf>
    <xf numFmtId="0" fontId="50" fillId="0" borderId="0" xfId="2858" applyFont="1" applyFill="1" applyBorder="1" applyAlignment="1">
      <alignment horizontal="right" wrapText="1"/>
    </xf>
    <xf numFmtId="166" fontId="50" fillId="0" borderId="88" xfId="2858" applyNumberFormat="1" applyFont="1" applyFill="1" applyBorder="1"/>
    <xf numFmtId="166" fontId="50" fillId="0" borderId="98" xfId="2858" applyNumberFormat="1" applyFont="1" applyFill="1" applyBorder="1"/>
    <xf numFmtId="166" fontId="50" fillId="0" borderId="0" xfId="2858" applyNumberFormat="1" applyFont="1" applyFill="1"/>
    <xf numFmtId="166" fontId="74" fillId="0" borderId="13" xfId="2660" applyNumberFormat="1" applyFont="1" applyFill="1" applyBorder="1" applyAlignment="1">
      <alignment horizontal="center" vertical="center"/>
    </xf>
    <xf numFmtId="14" fontId="53" fillId="0" borderId="59" xfId="2858" quotePrefix="1" applyNumberFormat="1" applyFont="1" applyFill="1" applyBorder="1" applyAlignment="1">
      <alignment horizontal="center" vertical="center" wrapText="1"/>
    </xf>
    <xf numFmtId="166" fontId="74" fillId="0" borderId="12" xfId="2660" applyNumberFormat="1" applyFont="1" applyFill="1" applyBorder="1" applyAlignment="1">
      <alignment horizontal="center" vertical="center"/>
    </xf>
    <xf numFmtId="49" fontId="74" fillId="0" borderId="31" xfId="2660" applyNumberFormat="1" applyFont="1" applyFill="1" applyBorder="1" applyAlignment="1">
      <alignment horizontal="center" vertical="center"/>
    </xf>
    <xf numFmtId="49" fontId="53" fillId="0" borderId="13" xfId="2858" applyNumberFormat="1" applyFont="1" applyFill="1" applyBorder="1" applyAlignment="1">
      <alignment horizontal="center" vertical="center" wrapText="1"/>
    </xf>
    <xf numFmtId="0" fontId="53" fillId="0" borderId="12" xfId="2858" applyFont="1" applyFill="1" applyBorder="1" applyAlignment="1">
      <alignment horizontal="left" vertical="center" wrapText="1"/>
    </xf>
    <xf numFmtId="165" fontId="72" fillId="0" borderId="36" xfId="2818" applyNumberFormat="1" applyFont="1" applyFill="1" applyBorder="1" applyAlignment="1" applyProtection="1">
      <alignment horizontal="center" wrapText="1"/>
      <protection locked="0"/>
    </xf>
    <xf numFmtId="165" fontId="74" fillId="0" borderId="13" xfId="2660" applyNumberFormat="1" applyFont="1" applyFill="1" applyBorder="1" applyAlignment="1" applyProtection="1">
      <alignment horizontal="center" wrapText="1"/>
      <protection locked="0"/>
    </xf>
    <xf numFmtId="165" fontId="74" fillId="0" borderId="16" xfId="2660" applyNumberFormat="1" applyFont="1" applyFill="1" applyBorder="1" applyAlignment="1" applyProtection="1">
      <alignment horizontal="center" vertical="center" wrapText="1"/>
      <protection locked="0"/>
    </xf>
    <xf numFmtId="165" fontId="74" fillId="0" borderId="85" xfId="2660" applyNumberFormat="1" applyFont="1" applyFill="1" applyBorder="1" applyAlignment="1" applyProtection="1">
      <alignment wrapText="1"/>
      <protection locked="0"/>
    </xf>
    <xf numFmtId="165" fontId="74" fillId="0" borderId="21" xfId="2660" applyNumberFormat="1" applyFont="1" applyFill="1" applyBorder="1" applyAlignment="1" applyProtection="1">
      <alignment horizontal="center" vertical="center" wrapText="1"/>
      <protection locked="0"/>
    </xf>
    <xf numFmtId="165" fontId="74" fillId="0" borderId="36" xfId="2660" applyNumberFormat="1" applyFont="1" applyFill="1" applyBorder="1" applyAlignment="1" applyProtection="1">
      <alignment horizontal="center" wrapText="1"/>
      <protection locked="0"/>
    </xf>
    <xf numFmtId="165" fontId="74" fillId="0" borderId="36" xfId="2660" applyNumberFormat="1" applyFont="1" applyFill="1" applyBorder="1" applyAlignment="1" applyProtection="1">
      <alignment horizontal="center" vertical="center" wrapText="1"/>
      <protection locked="0"/>
    </xf>
    <xf numFmtId="165" fontId="74" fillId="0" borderId="22" xfId="2660" applyNumberFormat="1" applyFont="1" applyFill="1" applyBorder="1" applyAlignment="1" applyProtection="1">
      <alignment horizontal="center" wrapText="1"/>
      <protection locked="0"/>
    </xf>
    <xf numFmtId="165" fontId="53" fillId="0" borderId="72" xfId="2858" applyNumberFormat="1" applyFont="1" applyFill="1" applyBorder="1"/>
    <xf numFmtId="165" fontId="53" fillId="0" borderId="38" xfId="2858" applyNumberFormat="1" applyFont="1" applyFill="1" applyBorder="1"/>
    <xf numFmtId="165" fontId="53" fillId="0" borderId="16" xfId="2858" applyNumberFormat="1" applyFont="1" applyFill="1" applyBorder="1"/>
    <xf numFmtId="165" fontId="53" fillId="0" borderId="30" xfId="2858" applyNumberFormat="1" applyFont="1" applyFill="1" applyBorder="1"/>
    <xf numFmtId="165" fontId="50" fillId="0" borderId="0" xfId="2858" applyNumberFormat="1" applyFont="1" applyFill="1" applyBorder="1"/>
    <xf numFmtId="0" fontId="53" fillId="0" borderId="14" xfId="2858" applyNumberFormat="1" applyFont="1" applyFill="1" applyBorder="1" applyAlignment="1">
      <alignment horizontal="center" vertical="center" wrapText="1"/>
    </xf>
    <xf numFmtId="166" fontId="74" fillId="0" borderId="19" xfId="2660" applyNumberFormat="1" applyFont="1" applyFill="1" applyBorder="1"/>
    <xf numFmtId="0" fontId="72" fillId="0" borderId="24" xfId="2818" applyFont="1" applyFill="1" applyBorder="1" applyAlignment="1" applyProtection="1">
      <alignment horizontal="center" wrapText="1"/>
      <protection locked="0"/>
    </xf>
    <xf numFmtId="42" fontId="72" fillId="0" borderId="0" xfId="3944" applyNumberFormat="1" applyFont="1" applyFill="1" applyBorder="1" applyAlignment="1">
      <alignment horizontal="center"/>
    </xf>
    <xf numFmtId="42" fontId="72" fillId="0" borderId="0" xfId="3944" applyNumberFormat="1" applyFont="1" applyFill="1" applyBorder="1" applyAlignment="1"/>
    <xf numFmtId="0" fontId="72" fillId="0" borderId="22" xfId="3944" applyFont="1" applyFill="1" applyBorder="1" applyAlignment="1" applyProtection="1">
      <alignment horizontal="center" wrapText="1"/>
      <protection locked="0"/>
    </xf>
    <xf numFmtId="0" fontId="72" fillId="0" borderId="24" xfId="3944" applyFont="1" applyFill="1" applyBorder="1" applyAlignment="1" applyProtection="1">
      <alignment horizontal="center" wrapText="1"/>
      <protection locked="0"/>
    </xf>
    <xf numFmtId="0" fontId="106" fillId="0" borderId="25" xfId="3944" applyNumberFormat="1" applyFont="1" applyFill="1" applyBorder="1" applyAlignment="1" applyProtection="1">
      <alignment horizontal="center" wrapText="1"/>
      <protection locked="0"/>
    </xf>
    <xf numFmtId="14" fontId="74" fillId="0" borderId="11" xfId="3944" applyNumberFormat="1" applyFont="1" applyFill="1" applyBorder="1" applyAlignment="1">
      <alignment horizontal="center"/>
    </xf>
    <xf numFmtId="14" fontId="74" fillId="0" borderId="65" xfId="3944" applyNumberFormat="1" applyFont="1" applyFill="1" applyBorder="1" applyAlignment="1">
      <alignment horizontal="center"/>
    </xf>
    <xf numFmtId="14" fontId="74" fillId="0" borderId="19" xfId="3944" applyNumberFormat="1" applyFont="1" applyFill="1" applyBorder="1" applyAlignment="1">
      <alignment horizontal="center"/>
    </xf>
    <xf numFmtId="14" fontId="74" fillId="0" borderId="14" xfId="3944" applyNumberFormat="1" applyFont="1" applyFill="1" applyBorder="1" applyAlignment="1">
      <alignment horizontal="center"/>
    </xf>
    <xf numFmtId="0" fontId="74" fillId="0" borderId="16" xfId="3944" applyFont="1" applyFill="1" applyBorder="1" applyAlignment="1">
      <alignment horizontal="center"/>
    </xf>
    <xf numFmtId="14" fontId="74" fillId="0" borderId="15" xfId="3944" applyNumberFormat="1" applyFont="1" applyFill="1" applyBorder="1" applyAlignment="1">
      <alignment horizontal="center"/>
    </xf>
    <xf numFmtId="14" fontId="74" fillId="0" borderId="18" xfId="3946" applyNumberFormat="1" applyFont="1" applyFill="1" applyBorder="1" applyAlignment="1">
      <alignment horizontal="center"/>
    </xf>
    <xf numFmtId="14" fontId="74" fillId="0" borderId="18" xfId="3944" applyNumberFormat="1" applyFont="1" applyFill="1" applyBorder="1" applyAlignment="1">
      <alignment horizontal="center"/>
    </xf>
    <xf numFmtId="14" fontId="74" fillId="0" borderId="35" xfId="3944" applyNumberFormat="1" applyFont="1" applyFill="1" applyBorder="1" applyAlignment="1">
      <alignment horizontal="center"/>
    </xf>
    <xf numFmtId="42" fontId="78" fillId="0" borderId="10" xfId="3946" applyNumberFormat="1" applyFont="1" applyFill="1" applyBorder="1" applyAlignment="1">
      <alignment horizontal="center" wrapText="1"/>
    </xf>
    <xf numFmtId="42" fontId="53" fillId="0" borderId="36" xfId="2858" applyNumberFormat="1" applyFont="1" applyFill="1" applyBorder="1"/>
    <xf numFmtId="14" fontId="74" fillId="0" borderId="0" xfId="3944" applyNumberFormat="1" applyFont="1" applyFill="1" applyBorder="1" applyAlignment="1">
      <alignment horizontal="center"/>
    </xf>
    <xf numFmtId="0" fontId="74" fillId="0" borderId="0" xfId="3944" applyFont="1" applyFill="1" applyBorder="1"/>
    <xf numFmtId="0" fontId="74" fillId="0" borderId="0" xfId="3944" applyFont="1" applyFill="1" applyBorder="1" applyAlignment="1">
      <alignment wrapText="1"/>
    </xf>
    <xf numFmtId="0" fontId="74" fillId="0" borderId="0" xfId="3944" applyFont="1" applyFill="1" applyBorder="1" applyAlignment="1">
      <alignment horizontal="center"/>
    </xf>
    <xf numFmtId="14" fontId="74" fillId="0" borderId="0" xfId="3946" applyNumberFormat="1" applyFont="1" applyFill="1" applyBorder="1" applyAlignment="1">
      <alignment horizontal="center"/>
    </xf>
    <xf numFmtId="42" fontId="74" fillId="0" borderId="0" xfId="3946" applyNumberFormat="1" applyFont="1" applyFill="1" applyBorder="1" applyAlignment="1">
      <alignment horizontal="center" wrapText="1"/>
    </xf>
    <xf numFmtId="0" fontId="106" fillId="0" borderId="0" xfId="3944" applyFont="1" applyFill="1" applyBorder="1" applyAlignment="1">
      <alignment horizontal="center"/>
    </xf>
    <xf numFmtId="0" fontId="53" fillId="0" borderId="0" xfId="2858" applyFont="1" applyFill="1" applyBorder="1" applyAlignment="1" applyProtection="1">
      <alignment horizontal="center" wrapText="1"/>
      <protection locked="0"/>
    </xf>
    <xf numFmtId="0" fontId="53" fillId="0" borderId="0" xfId="2858" applyNumberFormat="1" applyFont="1" applyFill="1" applyBorder="1" applyAlignment="1">
      <alignment horizontal="center" wrapText="1"/>
    </xf>
    <xf numFmtId="165" fontId="72" fillId="0" borderId="12" xfId="2660" applyNumberFormat="1" applyFont="1" applyFill="1" applyBorder="1" applyAlignment="1" applyProtection="1">
      <alignment horizontal="center" wrapText="1"/>
      <protection locked="0"/>
    </xf>
    <xf numFmtId="0" fontId="53" fillId="0" borderId="88" xfId="2858" applyFont="1" applyFill="1" applyBorder="1" applyAlignment="1">
      <alignment horizontal="center"/>
    </xf>
    <xf numFmtId="14" fontId="53" fillId="0" borderId="35" xfId="2858" applyNumberFormat="1" applyFont="1" applyFill="1" applyBorder="1" applyAlignment="1">
      <alignment horizontal="center" wrapText="1"/>
    </xf>
    <xf numFmtId="0" fontId="53" fillId="0" borderId="36" xfId="2858" applyFont="1" applyFill="1" applyBorder="1" applyAlignment="1">
      <alignment horizontal="left" wrapText="1"/>
    </xf>
    <xf numFmtId="165" fontId="50" fillId="0" borderId="0" xfId="2858" applyNumberFormat="1" applyFont="1" applyFill="1" applyBorder="1" applyAlignment="1">
      <alignment horizontal="center"/>
    </xf>
    <xf numFmtId="169" fontId="53" fillId="0" borderId="0" xfId="2858" applyNumberFormat="1" applyFont="1" applyFill="1" applyBorder="1"/>
    <xf numFmtId="10" fontId="53" fillId="0" borderId="0" xfId="2660" applyNumberFormat="1" applyFont="1" applyFill="1" applyBorder="1"/>
    <xf numFmtId="10" fontId="53" fillId="0" borderId="0" xfId="2858" applyNumberFormat="1" applyFont="1" applyFill="1" applyBorder="1" applyAlignment="1">
      <alignment horizontal="center"/>
    </xf>
    <xf numFmtId="170" fontId="53" fillId="0" borderId="0" xfId="2858" applyNumberFormat="1" applyFont="1" applyFill="1" applyBorder="1" applyAlignment="1">
      <alignment horizontal="center"/>
    </xf>
    <xf numFmtId="1" fontId="77" fillId="0" borderId="29" xfId="2858" applyNumberFormat="1" applyFont="1" applyFill="1" applyBorder="1" applyAlignment="1">
      <alignment horizontal="center" vertical="center"/>
    </xf>
    <xf numFmtId="0" fontId="74" fillId="0" borderId="29" xfId="2818" applyFont="1" applyFill="1" applyBorder="1" applyAlignment="1" applyProtection="1">
      <alignment horizontal="center" vertical="center" wrapText="1"/>
      <protection locked="0"/>
    </xf>
    <xf numFmtId="0" fontId="74" fillId="0" borderId="15" xfId="3103" applyFont="1" applyFill="1" applyBorder="1" applyAlignment="1">
      <alignment vertical="center" wrapText="1"/>
    </xf>
    <xf numFmtId="0" fontId="74" fillId="0" borderId="15" xfId="3104" applyFont="1" applyFill="1" applyBorder="1" applyAlignment="1">
      <alignment horizontal="center" vertical="center"/>
    </xf>
    <xf numFmtId="42" fontId="53" fillId="0" borderId="97" xfId="2858" applyNumberFormat="1" applyFont="1" applyFill="1" applyBorder="1" applyAlignment="1"/>
    <xf numFmtId="0" fontId="53" fillId="0" borderId="0" xfId="2858" applyFont="1" applyFill="1" applyBorder="1" applyAlignment="1">
      <alignment horizontal="center"/>
    </xf>
    <xf numFmtId="0" fontId="53" fillId="0" borderId="0" xfId="2858" applyFont="1" applyFill="1" applyBorder="1" applyAlignment="1">
      <alignment wrapText="1"/>
    </xf>
    <xf numFmtId="0" fontId="53" fillId="0" borderId="0" xfId="2858" applyFont="1" applyFill="1" applyAlignment="1"/>
    <xf numFmtId="0" fontId="50" fillId="0" borderId="0" xfId="2858" applyFont="1" applyFill="1" applyBorder="1" applyAlignment="1">
      <alignment horizontal="center" wrapText="1"/>
    </xf>
    <xf numFmtId="0" fontId="50" fillId="0" borderId="0" xfId="2858" applyFont="1" applyFill="1" applyBorder="1" applyAlignment="1">
      <alignment horizontal="center"/>
    </xf>
    <xf numFmtId="0" fontId="53" fillId="0" borderId="0" xfId="2858" applyFont="1" applyFill="1" applyBorder="1"/>
    <xf numFmtId="0" fontId="53" fillId="0" borderId="0" xfId="2858" applyFont="1" applyFill="1"/>
    <xf numFmtId="0" fontId="72" fillId="0" borderId="0" xfId="2846" applyFont="1" applyFill="1" applyAlignment="1">
      <alignment horizontal="center"/>
    </xf>
    <xf numFmtId="0" fontId="53" fillId="0" borderId="63" xfId="2858" applyFont="1" applyFill="1" applyBorder="1"/>
    <xf numFmtId="0" fontId="53" fillId="0" borderId="70" xfId="2858" applyFont="1" applyFill="1" applyBorder="1"/>
    <xf numFmtId="14" fontId="53" fillId="0" borderId="91" xfId="2858" applyNumberFormat="1" applyFont="1" applyFill="1" applyBorder="1" applyAlignment="1">
      <alignment horizontal="center"/>
    </xf>
    <xf numFmtId="0" fontId="75" fillId="0" borderId="96" xfId="2846" applyFont="1" applyFill="1" applyBorder="1" applyAlignment="1">
      <alignment horizontal="center" vertical="center" wrapText="1"/>
    </xf>
    <xf numFmtId="165" fontId="53" fillId="0" borderId="92" xfId="2858" applyNumberFormat="1" applyFont="1" applyFill="1" applyBorder="1"/>
    <xf numFmtId="42" fontId="50" fillId="0" borderId="24" xfId="2858" applyNumberFormat="1" applyFont="1" applyFill="1" applyBorder="1" applyAlignment="1">
      <alignment horizontal="center"/>
    </xf>
    <xf numFmtId="42" fontId="50" fillId="0" borderId="57" xfId="2858" applyNumberFormat="1" applyFont="1" applyFill="1" applyBorder="1" applyAlignment="1">
      <alignment horizontal="center"/>
    </xf>
    <xf numFmtId="42" fontId="50" fillId="0" borderId="89" xfId="2858" applyNumberFormat="1" applyFont="1" applyFill="1" applyBorder="1" applyAlignment="1">
      <alignment horizontal="center"/>
    </xf>
    <xf numFmtId="165" fontId="50" fillId="0" borderId="88" xfId="2660" applyNumberFormat="1" applyFont="1" applyFill="1" applyBorder="1"/>
    <xf numFmtId="14" fontId="74" fillId="0" borderId="15" xfId="2875" applyNumberFormat="1" applyFont="1" applyFill="1" applyBorder="1" applyAlignment="1">
      <alignment horizontal="center" vertical="center"/>
    </xf>
    <xf numFmtId="0" fontId="74" fillId="0" borderId="15" xfId="2875" applyFont="1" applyFill="1" applyBorder="1" applyAlignment="1">
      <alignment vertical="center"/>
    </xf>
    <xf numFmtId="0" fontId="74" fillId="0" borderId="15" xfId="2875" applyFont="1" applyFill="1" applyBorder="1" applyAlignment="1">
      <alignment vertical="center" wrapText="1"/>
    </xf>
    <xf numFmtId="0" fontId="74" fillId="0" borderId="16" xfId="2875" applyFont="1" applyFill="1" applyBorder="1" applyAlignment="1">
      <alignment horizontal="center" vertical="center"/>
    </xf>
    <xf numFmtId="0" fontId="74" fillId="0" borderId="14" xfId="2875" applyFont="1" applyFill="1" applyBorder="1" applyAlignment="1">
      <alignment vertical="center" wrapText="1"/>
    </xf>
    <xf numFmtId="1" fontId="75" fillId="0" borderId="26" xfId="2875" applyNumberFormat="1" applyFont="1" applyFill="1" applyBorder="1" applyAlignment="1">
      <alignment horizontal="center" vertical="center"/>
    </xf>
    <xf numFmtId="14" fontId="74" fillId="0" borderId="14" xfId="2875" applyNumberFormat="1" applyFont="1" applyFill="1" applyBorder="1" applyAlignment="1">
      <alignment horizontal="center" vertical="center"/>
    </xf>
    <xf numFmtId="1" fontId="75" fillId="0" borderId="18" xfId="2875" applyNumberFormat="1" applyFont="1" applyFill="1" applyBorder="1" applyAlignment="1">
      <alignment horizontal="center" vertical="center"/>
    </xf>
    <xf numFmtId="0" fontId="74" fillId="0" borderId="14" xfId="2885" applyFont="1" applyFill="1" applyBorder="1" applyAlignment="1">
      <alignment vertical="center" wrapText="1"/>
    </xf>
    <xf numFmtId="1" fontId="75" fillId="0" borderId="26" xfId="2893" applyNumberFormat="1" applyFont="1" applyFill="1" applyBorder="1" applyAlignment="1">
      <alignment horizontal="center" vertical="center"/>
    </xf>
    <xf numFmtId="14" fontId="74" fillId="0" borderId="14" xfId="2893" applyNumberFormat="1" applyFont="1" applyFill="1" applyBorder="1" applyAlignment="1">
      <alignment horizontal="center" vertical="center"/>
    </xf>
    <xf numFmtId="1" fontId="75" fillId="0" borderId="18" xfId="2893" applyNumberFormat="1" applyFont="1" applyFill="1" applyBorder="1" applyAlignment="1">
      <alignment horizontal="center" vertical="center"/>
    </xf>
    <xf numFmtId="49" fontId="53" fillId="0" borderId="15" xfId="0" applyNumberFormat="1" applyFont="1" applyFill="1" applyBorder="1" applyAlignment="1" applyProtection="1">
      <alignment vertical="center"/>
    </xf>
    <xf numFmtId="49" fontId="49" fillId="0" borderId="16" xfId="0" applyNumberFormat="1" applyFont="1" applyFill="1" applyBorder="1" applyAlignment="1" applyProtection="1">
      <alignment horizontal="center" vertical="center"/>
    </xf>
    <xf numFmtId="164" fontId="53" fillId="0" borderId="18" xfId="2659" applyNumberFormat="1" applyFont="1" applyFill="1" applyBorder="1" applyAlignment="1">
      <alignment vertical="center"/>
    </xf>
    <xf numFmtId="0" fontId="53" fillId="0" borderId="18" xfId="2858" applyFont="1" applyFill="1" applyBorder="1" applyAlignment="1">
      <alignment horizontal="center" vertical="center"/>
    </xf>
    <xf numFmtId="165" fontId="53" fillId="0" borderId="26" xfId="2858" applyNumberFormat="1" applyFont="1" applyFill="1" applyBorder="1" applyAlignment="1">
      <alignment vertical="center"/>
    </xf>
    <xf numFmtId="165" fontId="50" fillId="0" borderId="88" xfId="2858" applyNumberFormat="1" applyFont="1" applyFill="1" applyBorder="1" applyAlignment="1">
      <alignment horizontal="left"/>
    </xf>
    <xf numFmtId="0" fontId="72" fillId="0" borderId="25" xfId="3951" applyFont="1" applyFill="1" applyBorder="1" applyAlignment="1" applyProtection="1">
      <alignment horizontal="center" wrapText="1"/>
      <protection locked="0"/>
    </xf>
    <xf numFmtId="0" fontId="72" fillId="0" borderId="56" xfId="3951" applyFont="1" applyFill="1" applyBorder="1" applyAlignment="1" applyProtection="1">
      <alignment horizontal="center" wrapText="1"/>
      <protection locked="0"/>
    </xf>
    <xf numFmtId="0" fontId="72" fillId="0" borderId="28" xfId="3951" applyFont="1" applyFill="1" applyBorder="1" applyAlignment="1" applyProtection="1">
      <alignment horizontal="center" wrapText="1"/>
      <protection locked="0"/>
    </xf>
    <xf numFmtId="0" fontId="78" fillId="0" borderId="25" xfId="3951" applyFont="1" applyFill="1" applyBorder="1" applyAlignment="1" applyProtection="1">
      <alignment horizontal="center" wrapText="1"/>
      <protection locked="0"/>
    </xf>
    <xf numFmtId="165" fontId="72" fillId="0" borderId="57" xfId="2660" applyNumberFormat="1" applyFont="1" applyFill="1" applyBorder="1" applyAlignment="1" applyProtection="1">
      <alignment horizontal="center" wrapText="1"/>
      <protection locked="0"/>
    </xf>
    <xf numFmtId="0" fontId="72" fillId="0" borderId="71" xfId="3951" applyFont="1" applyFill="1" applyBorder="1" applyAlignment="1" applyProtection="1">
      <alignment horizontal="center" wrapText="1"/>
      <protection locked="0"/>
    </xf>
    <xf numFmtId="0" fontId="50" fillId="0" borderId="0" xfId="2858" applyFont="1" applyFill="1" applyBorder="1" applyAlignment="1"/>
    <xf numFmtId="164" fontId="50" fillId="0" borderId="88" xfId="2659" applyNumberFormat="1" applyFont="1" applyFill="1" applyBorder="1"/>
    <xf numFmtId="165" fontId="50" fillId="0" borderId="88" xfId="2858" applyNumberFormat="1" applyFont="1" applyFill="1" applyBorder="1" applyAlignment="1">
      <alignment horizontal="center"/>
    </xf>
    <xf numFmtId="164" fontId="53" fillId="0" borderId="0" xfId="2659" applyNumberFormat="1" applyFont="1" applyFill="1" applyBorder="1" applyAlignment="1">
      <alignment wrapText="1"/>
    </xf>
    <xf numFmtId="166" fontId="99" fillId="0" borderId="0" xfId="2858" applyNumberFormat="1" applyFont="1" applyFill="1" applyBorder="1" applyAlignment="1">
      <alignment horizontal="center"/>
    </xf>
    <xf numFmtId="169" fontId="53" fillId="0" borderId="0" xfId="2858" applyNumberFormat="1" applyFont="1" applyFill="1" applyBorder="1" applyAlignment="1">
      <alignment wrapText="1"/>
    </xf>
    <xf numFmtId="0" fontId="53" fillId="0" borderId="19" xfId="2858" applyNumberFormat="1" applyFont="1" applyFill="1" applyBorder="1" applyAlignment="1">
      <alignment horizontal="center" vertical="center" wrapText="1"/>
    </xf>
    <xf numFmtId="14" fontId="53" fillId="0" borderId="23" xfId="2858" applyNumberFormat="1" applyFont="1" applyFill="1" applyBorder="1" applyAlignment="1">
      <alignment horizontal="center" vertical="center" wrapText="1"/>
    </xf>
    <xf numFmtId="49" fontId="74" fillId="0" borderId="14" xfId="3953" applyNumberFormat="1" applyFont="1" applyFill="1" applyBorder="1" applyAlignment="1">
      <alignment horizontal="left" vertical="center" wrapText="1"/>
    </xf>
    <xf numFmtId="165" fontId="53" fillId="0" borderId="15" xfId="2660" applyNumberFormat="1" applyFont="1" applyFill="1" applyBorder="1" applyAlignment="1">
      <alignment vertical="center" wrapText="1"/>
    </xf>
    <xf numFmtId="15" fontId="53" fillId="0" borderId="16" xfId="2858" applyNumberFormat="1" applyFont="1" applyFill="1" applyBorder="1" applyAlignment="1">
      <alignment horizontal="center" vertical="center" wrapText="1"/>
    </xf>
    <xf numFmtId="14" fontId="74" fillId="0" borderId="17" xfId="3956" applyNumberFormat="1" applyFont="1" applyFill="1" applyBorder="1" applyAlignment="1">
      <alignment horizontal="right" vertical="center" wrapText="1"/>
    </xf>
    <xf numFmtId="1" fontId="75" fillId="0" borderId="26" xfId="3960" applyNumberFormat="1" applyFont="1" applyFill="1" applyBorder="1" applyAlignment="1">
      <alignment horizontal="center" vertical="center" wrapText="1"/>
    </xf>
    <xf numFmtId="0" fontId="74" fillId="0" borderId="16" xfId="3951" applyFont="1" applyFill="1" applyBorder="1" applyAlignment="1" applyProtection="1">
      <alignment horizontal="center" vertical="center" wrapText="1"/>
      <protection locked="0"/>
    </xf>
    <xf numFmtId="14" fontId="74" fillId="0" borderId="14" xfId="3960" applyNumberFormat="1" applyFont="1" applyFill="1" applyBorder="1" applyAlignment="1">
      <alignment horizontal="center" vertical="center" wrapText="1"/>
    </xf>
    <xf numFmtId="1" fontId="75" fillId="0" borderId="18" xfId="3960" applyNumberFormat="1" applyFont="1" applyFill="1" applyBorder="1" applyAlignment="1">
      <alignment horizontal="center" vertical="center" wrapText="1"/>
    </xf>
    <xf numFmtId="15" fontId="53" fillId="0" borderId="26" xfId="2858" applyNumberFormat="1" applyFont="1" applyFill="1" applyBorder="1" applyAlignment="1">
      <alignment horizontal="center" vertical="center" wrapText="1"/>
    </xf>
    <xf numFmtId="49" fontId="74" fillId="0" borderId="18" xfId="3953" applyNumberFormat="1" applyFont="1" applyFill="1" applyBorder="1" applyAlignment="1">
      <alignment horizontal="left" vertical="center" wrapText="1"/>
    </xf>
    <xf numFmtId="14" fontId="53" fillId="0" borderId="17" xfId="2858" applyNumberFormat="1" applyFont="1" applyFill="1" applyBorder="1" applyAlignment="1">
      <alignment horizontal="right" vertical="center"/>
    </xf>
    <xf numFmtId="42" fontId="53" fillId="0" borderId="87" xfId="2659" applyNumberFormat="1" applyFont="1" applyFill="1" applyBorder="1" applyAlignment="1">
      <alignment vertical="center"/>
    </xf>
    <xf numFmtId="0" fontId="74" fillId="0" borderId="16" xfId="3952" applyFont="1" applyFill="1" applyBorder="1" applyAlignment="1">
      <alignment horizontal="center"/>
    </xf>
    <xf numFmtId="15" fontId="53" fillId="0" borderId="17" xfId="2858" applyNumberFormat="1" applyFont="1" applyFill="1" applyBorder="1"/>
    <xf numFmtId="165" fontId="99" fillId="0" borderId="15" xfId="2858" applyNumberFormat="1" applyFont="1" applyFill="1" applyBorder="1"/>
    <xf numFmtId="165" fontId="99" fillId="0" borderId="15" xfId="2660" applyNumberFormat="1" applyFont="1" applyFill="1" applyBorder="1"/>
    <xf numFmtId="165" fontId="53" fillId="0" borderId="23" xfId="2660" applyNumberFormat="1" applyFont="1" applyFill="1" applyBorder="1"/>
    <xf numFmtId="15" fontId="53" fillId="0" borderId="0" xfId="2858" applyNumberFormat="1" applyFont="1" applyFill="1" applyBorder="1" applyAlignment="1">
      <alignment vertical="center"/>
    </xf>
    <xf numFmtId="15" fontId="53" fillId="0" borderId="15" xfId="2858" applyNumberFormat="1" applyFont="1" applyFill="1" applyBorder="1" applyAlignment="1">
      <alignment vertical="center"/>
    </xf>
    <xf numFmtId="15" fontId="53" fillId="0" borderId="10" xfId="2858" applyNumberFormat="1" applyFont="1" applyFill="1" applyBorder="1"/>
    <xf numFmtId="15" fontId="53" fillId="0" borderId="10" xfId="2858" applyNumberFormat="1" applyFont="1" applyFill="1" applyBorder="1" applyAlignment="1">
      <alignment wrapText="1"/>
    </xf>
    <xf numFmtId="0" fontId="74" fillId="0" borderId="36" xfId="3952" applyFont="1" applyFill="1" applyBorder="1" applyAlignment="1">
      <alignment horizontal="center"/>
    </xf>
    <xf numFmtId="15" fontId="53" fillId="0" borderId="51" xfId="2858" applyNumberFormat="1" applyFont="1" applyFill="1" applyBorder="1"/>
    <xf numFmtId="165" fontId="99" fillId="0" borderId="10" xfId="2858" applyNumberFormat="1" applyFont="1" applyFill="1" applyBorder="1"/>
    <xf numFmtId="165" fontId="99" fillId="0" borderId="10" xfId="2660" applyNumberFormat="1" applyFont="1" applyFill="1" applyBorder="1"/>
    <xf numFmtId="0" fontId="74" fillId="0" borderId="14" xfId="2893" applyFont="1" applyFill="1" applyBorder="1" applyAlignment="1">
      <alignment vertical="center"/>
    </xf>
    <xf numFmtId="49" fontId="74" fillId="0" borderId="14" xfId="2813" applyNumberFormat="1" applyFont="1" applyFill="1" applyBorder="1" applyAlignment="1">
      <alignment horizontal="left" vertical="center"/>
    </xf>
    <xf numFmtId="164" fontId="53" fillId="0" borderId="15" xfId="2659" applyNumberFormat="1" applyFont="1" applyFill="1" applyBorder="1"/>
    <xf numFmtId="14" fontId="53" fillId="0" borderId="15" xfId="2858" applyNumberFormat="1" applyFont="1" applyFill="1" applyBorder="1" applyAlignment="1">
      <alignment horizontal="center" vertical="center" wrapText="1"/>
    </xf>
    <xf numFmtId="49" fontId="74" fillId="0" borderId="14" xfId="2813" applyNumberFormat="1" applyFont="1" applyFill="1" applyBorder="1" applyAlignment="1">
      <alignment vertical="center" wrapText="1"/>
    </xf>
    <xf numFmtId="0" fontId="53" fillId="0" borderId="0" xfId="2858" applyFont="1" applyFill="1" applyBorder="1" applyAlignment="1">
      <alignment vertical="center" wrapText="1"/>
    </xf>
    <xf numFmtId="0" fontId="74" fillId="0" borderId="15" xfId="2893" applyFont="1" applyFill="1" applyBorder="1" applyAlignment="1">
      <alignment vertical="center"/>
    </xf>
    <xf numFmtId="0" fontId="74" fillId="0" borderId="15" xfId="2893" applyFont="1" applyFill="1" applyBorder="1" applyAlignment="1">
      <alignment vertical="center" wrapText="1"/>
    </xf>
    <xf numFmtId="0" fontId="76" fillId="0" borderId="0" xfId="2858" applyFont="1" applyFill="1" applyBorder="1" applyAlignment="1">
      <alignment vertical="center"/>
    </xf>
    <xf numFmtId="1" fontId="77" fillId="0" borderId="26" xfId="2858" applyNumberFormat="1" applyFont="1" applyFill="1" applyBorder="1" applyAlignment="1">
      <alignment horizontal="center" vertical="center" wrapText="1"/>
    </xf>
    <xf numFmtId="1" fontId="77" fillId="0" borderId="18" xfId="2858" applyNumberFormat="1" applyFont="1" applyFill="1" applyBorder="1" applyAlignment="1">
      <alignment horizontal="center" vertical="center" wrapText="1"/>
    </xf>
    <xf numFmtId="42" fontId="74" fillId="0" borderId="15" xfId="2660" applyNumberFormat="1" applyFont="1" applyFill="1" applyBorder="1" applyAlignment="1">
      <alignment horizontal="center" vertical="center"/>
    </xf>
    <xf numFmtId="42" fontId="74" fillId="0" borderId="15" xfId="3946" applyNumberFormat="1" applyFont="1" applyFill="1" applyBorder="1" applyAlignment="1">
      <alignment horizontal="center" wrapText="1"/>
    </xf>
    <xf numFmtId="49" fontId="74" fillId="0" borderId="19" xfId="2813" applyNumberFormat="1" applyFont="1" applyFill="1" applyBorder="1" applyAlignment="1">
      <alignment horizontal="left" vertical="center"/>
    </xf>
    <xf numFmtId="1" fontId="77" fillId="0" borderId="16" xfId="2858" applyNumberFormat="1" applyFont="1" applyFill="1" applyBorder="1" applyAlignment="1">
      <alignment horizontal="center" vertical="center"/>
    </xf>
    <xf numFmtId="0" fontId="74" fillId="0" borderId="55" xfId="2660" applyNumberFormat="1" applyFont="1" applyFill="1" applyBorder="1" applyAlignment="1">
      <alignment horizontal="center" vertical="center"/>
    </xf>
    <xf numFmtId="0" fontId="74" fillId="0" borderId="21" xfId="3944" applyFont="1" applyFill="1" applyBorder="1" applyAlignment="1">
      <alignment horizontal="center"/>
    </xf>
    <xf numFmtId="14" fontId="74" fillId="0" borderId="23" xfId="3946" applyNumberFormat="1" applyFont="1" applyFill="1" applyBorder="1" applyAlignment="1">
      <alignment horizontal="center"/>
    </xf>
    <xf numFmtId="165" fontId="74" fillId="0" borderId="55" xfId="2660" applyNumberFormat="1" applyFont="1" applyFill="1" applyBorder="1"/>
    <xf numFmtId="165" fontId="74" fillId="0" borderId="21" xfId="2660" applyNumberFormat="1" applyFont="1" applyFill="1" applyBorder="1"/>
    <xf numFmtId="14" fontId="74" fillId="0" borderId="23" xfId="3944" applyNumberFormat="1" applyFont="1" applyFill="1" applyBorder="1" applyAlignment="1">
      <alignment horizontal="center"/>
    </xf>
    <xf numFmtId="42" fontId="78" fillId="0" borderId="55" xfId="3946" applyNumberFormat="1" applyFont="1" applyFill="1" applyBorder="1" applyAlignment="1">
      <alignment horizontal="center" wrapText="1"/>
    </xf>
    <xf numFmtId="164" fontId="53" fillId="0" borderId="55" xfId="2659" applyNumberFormat="1" applyFont="1" applyFill="1" applyBorder="1"/>
    <xf numFmtId="0" fontId="72" fillId="0" borderId="0" xfId="3962" applyFont="1" applyFill="1" applyAlignment="1">
      <alignment horizontal="centerContinuous"/>
    </xf>
    <xf numFmtId="0" fontId="72" fillId="0" borderId="0" xfId="3962" applyFont="1" applyFill="1" applyAlignment="1">
      <alignment horizontal="center" wrapText="1"/>
    </xf>
    <xf numFmtId="0" fontId="72" fillId="0" borderId="0" xfId="3962" applyFont="1" applyFill="1" applyAlignment="1">
      <alignment horizontal="center"/>
    </xf>
    <xf numFmtId="0" fontId="53" fillId="0" borderId="55" xfId="2858" applyFont="1" applyFill="1" applyBorder="1" applyAlignment="1">
      <alignment wrapText="1"/>
    </xf>
    <xf numFmtId="49" fontId="74" fillId="0" borderId="23" xfId="3953" applyNumberFormat="1" applyFont="1" applyFill="1" applyBorder="1" applyAlignment="1">
      <alignment horizontal="left" vertical="center" wrapText="1"/>
    </xf>
    <xf numFmtId="165" fontId="99" fillId="0" borderId="55" xfId="2660" applyNumberFormat="1" applyFont="1" applyFill="1" applyBorder="1"/>
    <xf numFmtId="0" fontId="53" fillId="0" borderId="0" xfId="2858" applyFont="1" applyFill="1" applyBorder="1" applyAlignment="1">
      <alignment horizontal="center"/>
    </xf>
    <xf numFmtId="0" fontId="53" fillId="0" borderId="0" xfId="2858" applyFont="1" applyFill="1" applyBorder="1" applyAlignment="1">
      <alignment wrapText="1"/>
    </xf>
    <xf numFmtId="0" fontId="50" fillId="0" borderId="0" xfId="2858" applyFont="1" applyFill="1" applyBorder="1" applyAlignment="1">
      <alignment horizontal="center" wrapText="1"/>
    </xf>
    <xf numFmtId="0" fontId="53" fillId="0" borderId="0" xfId="2858" applyFont="1" applyFill="1"/>
    <xf numFmtId="0" fontId="53" fillId="0" borderId="0" xfId="2858" applyFont="1" applyFill="1" applyBorder="1"/>
    <xf numFmtId="0" fontId="53" fillId="0" borderId="0" xfId="2858" applyFont="1" applyFill="1" applyAlignment="1">
      <alignment horizontal="left" wrapText="1"/>
    </xf>
    <xf numFmtId="42" fontId="50" fillId="0" borderId="88" xfId="2858" applyNumberFormat="1" applyFont="1" applyFill="1" applyBorder="1"/>
    <xf numFmtId="0" fontId="53" fillId="0" borderId="45" xfId="0" applyFont="1" applyFill="1" applyBorder="1" applyAlignment="1">
      <alignment wrapText="1"/>
    </xf>
    <xf numFmtId="42" fontId="53" fillId="0" borderId="45" xfId="2858" applyNumberFormat="1" applyFont="1" applyFill="1" applyBorder="1" applyAlignment="1"/>
    <xf numFmtId="0" fontId="53" fillId="0" borderId="0" xfId="2858" applyFont="1" applyFill="1" applyAlignment="1">
      <alignment vertical="center" wrapText="1"/>
    </xf>
    <xf numFmtId="0" fontId="74" fillId="0" borderId="0" xfId="3103" applyFont="1" applyFill="1" applyBorder="1" applyAlignment="1">
      <alignment vertical="center" wrapText="1"/>
    </xf>
    <xf numFmtId="0" fontId="53" fillId="0" borderId="0" xfId="2858" applyFont="1" applyFill="1" applyBorder="1" applyAlignment="1">
      <alignment horizontal="center" vertical="center"/>
    </xf>
    <xf numFmtId="0" fontId="74" fillId="0" borderId="0" xfId="3104" applyFont="1" applyFill="1" applyBorder="1" applyAlignment="1">
      <alignment horizontal="center" vertical="center"/>
    </xf>
    <xf numFmtId="49" fontId="53" fillId="0" borderId="12" xfId="2858" applyNumberFormat="1" applyFont="1" applyFill="1" applyBorder="1" applyAlignment="1">
      <alignment horizontal="left" vertical="center" wrapText="1"/>
    </xf>
    <xf numFmtId="0" fontId="53" fillId="0" borderId="40" xfId="2858" applyFont="1" applyFill="1" applyBorder="1" applyAlignment="1">
      <alignment vertical="center"/>
    </xf>
    <xf numFmtId="0" fontId="53" fillId="0" borderId="10" xfId="2858" applyFont="1" applyFill="1" applyBorder="1" applyAlignment="1">
      <alignment horizontal="center" vertical="center"/>
    </xf>
    <xf numFmtId="0" fontId="53" fillId="0" borderId="40" xfId="2858" applyFont="1" applyFill="1" applyBorder="1" applyAlignment="1">
      <alignment horizontal="center" vertical="center"/>
    </xf>
    <xf numFmtId="0" fontId="53" fillId="0" borderId="18" xfId="2858" applyFont="1" applyFill="1" applyBorder="1" applyAlignment="1">
      <alignment horizontal="left" vertical="center" wrapText="1"/>
    </xf>
    <xf numFmtId="14" fontId="53" fillId="0" borderId="14" xfId="2858" applyNumberFormat="1" applyFont="1" applyFill="1" applyBorder="1" applyAlignment="1">
      <alignment horizontal="center" vertical="center" wrapText="1"/>
    </xf>
    <xf numFmtId="0" fontId="53" fillId="0" borderId="55" xfId="2858" applyFont="1" applyFill="1" applyBorder="1" applyAlignment="1">
      <alignment horizontal="center" vertical="center"/>
    </xf>
    <xf numFmtId="42" fontId="74" fillId="0" borderId="55" xfId="2660" applyNumberFormat="1" applyFont="1" applyFill="1" applyBorder="1" applyAlignment="1">
      <alignment horizontal="center" vertical="center"/>
    </xf>
    <xf numFmtId="42" fontId="74" fillId="0" borderId="55" xfId="3946" applyNumberFormat="1" applyFont="1" applyFill="1" applyBorder="1" applyAlignment="1">
      <alignment horizontal="center" wrapText="1"/>
    </xf>
    <xf numFmtId="42" fontId="53" fillId="0" borderId="29" xfId="2858" applyNumberFormat="1" applyFont="1" applyFill="1" applyBorder="1" applyAlignment="1">
      <alignment vertical="center"/>
    </xf>
    <xf numFmtId="0" fontId="53" fillId="0" borderId="55" xfId="0" applyFont="1" applyFill="1" applyBorder="1" applyAlignment="1">
      <alignment horizontal="left" vertical="center"/>
    </xf>
    <xf numFmtId="14" fontId="53" fillId="0" borderId="52" xfId="2858" applyNumberFormat="1" applyFont="1" applyFill="1" applyBorder="1" applyAlignment="1">
      <alignment vertical="center"/>
    </xf>
    <xf numFmtId="42" fontId="53" fillId="0" borderId="75" xfId="2858" applyNumberFormat="1" applyFont="1" applyFill="1" applyBorder="1" applyAlignment="1">
      <alignment vertical="center"/>
    </xf>
    <xf numFmtId="42" fontId="53" fillId="0" borderId="0" xfId="2858" applyNumberFormat="1" applyFont="1" applyFill="1" applyAlignment="1">
      <alignment vertical="center"/>
    </xf>
    <xf numFmtId="0" fontId="53" fillId="0" borderId="15" xfId="0" applyFont="1" applyFill="1" applyBorder="1" applyAlignment="1">
      <alignment horizontal="left" vertical="center"/>
    </xf>
    <xf numFmtId="42" fontId="53" fillId="0" borderId="26" xfId="2858" applyNumberFormat="1" applyFont="1" applyFill="1" applyBorder="1" applyAlignment="1">
      <alignment vertical="center"/>
    </xf>
    <xf numFmtId="14" fontId="53" fillId="0" borderId="14" xfId="2858" applyNumberFormat="1" applyFont="1" applyFill="1" applyBorder="1" applyAlignment="1">
      <alignment vertical="center"/>
    </xf>
    <xf numFmtId="42" fontId="53" fillId="0" borderId="18" xfId="2858" applyNumberFormat="1" applyFont="1" applyFill="1" applyBorder="1" applyAlignment="1">
      <alignment vertical="center"/>
    </xf>
    <xf numFmtId="42" fontId="53" fillId="0" borderId="41" xfId="2858" applyNumberFormat="1" applyFont="1" applyFill="1" applyBorder="1" applyAlignment="1">
      <alignment vertical="center"/>
    </xf>
    <xf numFmtId="0" fontId="100" fillId="0" borderId="15" xfId="0" applyFont="1" applyFill="1" applyBorder="1" applyAlignment="1">
      <alignment vertical="center"/>
    </xf>
    <xf numFmtId="0" fontId="53" fillId="0" borderId="15" xfId="0" applyFont="1" applyFill="1" applyBorder="1" applyAlignment="1">
      <alignment vertical="center"/>
    </xf>
    <xf numFmtId="0" fontId="53" fillId="0" borderId="24" xfId="2858" applyFont="1" applyFill="1" applyBorder="1" applyAlignment="1">
      <alignment horizontal="center" vertical="center"/>
    </xf>
    <xf numFmtId="0" fontId="53" fillId="0" borderId="25" xfId="0" applyFont="1" applyFill="1" applyBorder="1" applyAlignment="1">
      <alignment vertical="center"/>
    </xf>
    <xf numFmtId="0" fontId="53" fillId="0" borderId="34" xfId="2858" applyFont="1" applyFill="1" applyBorder="1" applyAlignment="1">
      <alignment horizontal="center" vertical="center"/>
    </xf>
    <xf numFmtId="14" fontId="53" fillId="0" borderId="24" xfId="2858" applyNumberFormat="1" applyFont="1" applyFill="1" applyBorder="1" applyAlignment="1">
      <alignment horizontal="center" vertical="center"/>
    </xf>
    <xf numFmtId="42" fontId="53" fillId="0" borderId="56" xfId="2858" applyNumberFormat="1" applyFont="1" applyFill="1" applyBorder="1" applyAlignment="1">
      <alignment vertical="center"/>
    </xf>
    <xf numFmtId="14" fontId="53" fillId="0" borderId="24" xfId="2858" applyNumberFormat="1" applyFont="1" applyFill="1" applyBorder="1" applyAlignment="1">
      <alignment vertical="center"/>
    </xf>
    <xf numFmtId="42" fontId="53" fillId="0" borderId="57" xfId="2858" applyNumberFormat="1" applyFont="1" applyFill="1" applyBorder="1" applyAlignment="1">
      <alignment vertical="center"/>
    </xf>
    <xf numFmtId="42" fontId="53" fillId="0" borderId="58" xfId="2858" applyNumberFormat="1" applyFont="1" applyFill="1" applyBorder="1" applyAlignment="1">
      <alignment vertical="center"/>
    </xf>
    <xf numFmtId="0" fontId="53" fillId="0" borderId="67" xfId="2858" applyFont="1" applyFill="1" applyBorder="1" applyAlignment="1">
      <alignment horizontal="center"/>
    </xf>
    <xf numFmtId="14" fontId="53" fillId="0" borderId="68" xfId="2858" applyNumberFormat="1" applyFont="1" applyFill="1" applyBorder="1" applyAlignment="1">
      <alignment horizontal="center"/>
    </xf>
    <xf numFmtId="0" fontId="53" fillId="0" borderId="68" xfId="2858" applyFont="1" applyFill="1" applyBorder="1" applyAlignment="1">
      <alignment horizontal="left"/>
    </xf>
    <xf numFmtId="0" fontId="53" fillId="0" borderId="68" xfId="2858" applyFont="1" applyFill="1" applyBorder="1" applyAlignment="1">
      <alignment horizontal="center"/>
    </xf>
    <xf numFmtId="0" fontId="53" fillId="0" borderId="68" xfId="2858" applyFont="1" applyFill="1" applyBorder="1" applyAlignment="1">
      <alignment horizontal="center" wrapText="1"/>
    </xf>
    <xf numFmtId="42" fontId="53" fillId="0" borderId="68" xfId="2858" applyNumberFormat="1" applyFont="1" applyFill="1" applyBorder="1" applyAlignment="1">
      <alignment horizontal="center"/>
    </xf>
    <xf numFmtId="0" fontId="53" fillId="0" borderId="69" xfId="2858" applyFont="1" applyFill="1" applyBorder="1" applyAlignment="1">
      <alignment horizontal="center"/>
    </xf>
    <xf numFmtId="14" fontId="53" fillId="0" borderId="67" xfId="2858" applyNumberFormat="1" applyFont="1" applyFill="1" applyBorder="1" applyAlignment="1">
      <alignment horizontal="center"/>
    </xf>
    <xf numFmtId="0" fontId="53" fillId="0" borderId="68" xfId="2858" applyNumberFormat="1" applyFont="1" applyFill="1" applyBorder="1" applyAlignment="1">
      <alignment horizontal="center"/>
    </xf>
    <xf numFmtId="42" fontId="53" fillId="0" borderId="69" xfId="2858" applyNumberFormat="1" applyFont="1" applyFill="1" applyBorder="1" applyAlignment="1">
      <alignment horizontal="center"/>
    </xf>
    <xf numFmtId="0" fontId="53" fillId="0" borderId="19" xfId="2858" applyFont="1" applyFill="1" applyBorder="1" applyAlignment="1">
      <alignment vertical="center"/>
    </xf>
    <xf numFmtId="14" fontId="53" fillId="0" borderId="55" xfId="2858" applyNumberFormat="1" applyFont="1" applyFill="1" applyBorder="1" applyAlignment="1">
      <alignment vertical="center"/>
    </xf>
    <xf numFmtId="14" fontId="53" fillId="0" borderId="19" xfId="2858" applyNumberFormat="1" applyFont="1" applyFill="1" applyBorder="1" applyAlignment="1">
      <alignment vertical="center"/>
    </xf>
    <xf numFmtId="0" fontId="53" fillId="0" borderId="55" xfId="2858" applyNumberFormat="1" applyFont="1" applyFill="1" applyBorder="1" applyAlignment="1">
      <alignment vertical="center"/>
    </xf>
    <xf numFmtId="0" fontId="53" fillId="0" borderId="50" xfId="2858" applyFont="1" applyFill="1" applyBorder="1" applyAlignment="1">
      <alignment horizontal="center"/>
    </xf>
    <xf numFmtId="0" fontId="53" fillId="0" borderId="10" xfId="2858" applyFont="1" applyFill="1" applyBorder="1" applyAlignment="1">
      <alignment horizontal="center" wrapText="1"/>
    </xf>
    <xf numFmtId="42" fontId="53" fillId="0" borderId="10" xfId="2858" applyNumberFormat="1" applyFont="1" applyFill="1" applyBorder="1" applyAlignment="1">
      <alignment horizontal="center"/>
    </xf>
    <xf numFmtId="14" fontId="53" fillId="0" borderId="50" xfId="2858" applyNumberFormat="1" applyFont="1" applyFill="1" applyBorder="1" applyAlignment="1">
      <alignment horizontal="center"/>
    </xf>
    <xf numFmtId="0" fontId="53" fillId="0" borderId="10" xfId="2858" applyNumberFormat="1" applyFont="1" applyFill="1" applyBorder="1" applyAlignment="1">
      <alignment horizontal="center"/>
    </xf>
    <xf numFmtId="42" fontId="53" fillId="0" borderId="36" xfId="2858" applyNumberFormat="1" applyFont="1" applyFill="1" applyBorder="1" applyAlignment="1">
      <alignment horizontal="center"/>
    </xf>
    <xf numFmtId="0" fontId="53" fillId="0" borderId="52" xfId="2858" applyFont="1" applyFill="1" applyBorder="1" applyAlignment="1">
      <alignment vertical="top"/>
    </xf>
    <xf numFmtId="14" fontId="53" fillId="0" borderId="40" xfId="2858" applyNumberFormat="1" applyFont="1" applyFill="1" applyBorder="1" applyAlignment="1">
      <alignment vertical="top"/>
    </xf>
    <xf numFmtId="0" fontId="53" fillId="0" borderId="40" xfId="2858" applyFont="1" applyFill="1" applyBorder="1" applyAlignment="1">
      <alignment vertical="top"/>
    </xf>
    <xf numFmtId="0" fontId="53" fillId="0" borderId="40" xfId="2858" applyFont="1" applyFill="1" applyBorder="1" applyAlignment="1">
      <alignment vertical="top" wrapText="1"/>
    </xf>
    <xf numFmtId="42" fontId="53" fillId="0" borderId="40" xfId="2858" applyNumberFormat="1" applyFont="1" applyFill="1" applyBorder="1" applyAlignment="1">
      <alignment vertical="top"/>
    </xf>
    <xf numFmtId="0" fontId="53" fillId="0" borderId="22" xfId="2858" applyFont="1" applyFill="1" applyBorder="1" applyAlignment="1">
      <alignment vertical="top"/>
    </xf>
    <xf numFmtId="14" fontId="53" fillId="0" borderId="52" xfId="2858" applyNumberFormat="1" applyFont="1" applyFill="1" applyBorder="1" applyAlignment="1">
      <alignment vertical="top"/>
    </xf>
    <xf numFmtId="0" fontId="53" fillId="0" borderId="40" xfId="2858" applyNumberFormat="1" applyFont="1" applyFill="1" applyBorder="1" applyAlignment="1">
      <alignment vertical="top"/>
    </xf>
    <xf numFmtId="42" fontId="53" fillId="0" borderId="22" xfId="2858" applyNumberFormat="1" applyFont="1" applyFill="1" applyBorder="1" applyAlignment="1">
      <alignment vertical="top"/>
    </xf>
    <xf numFmtId="0" fontId="53" fillId="0" borderId="19" xfId="2858" applyFont="1" applyFill="1" applyBorder="1" applyAlignment="1">
      <alignment vertical="top"/>
    </xf>
    <xf numFmtId="14" fontId="53" fillId="0" borderId="55" xfId="2858" applyNumberFormat="1" applyFont="1" applyFill="1" applyBorder="1" applyAlignment="1">
      <alignment vertical="top"/>
    </xf>
    <xf numFmtId="0" fontId="53" fillId="0" borderId="55" xfId="2858" applyFont="1" applyFill="1" applyBorder="1" applyAlignment="1">
      <alignment vertical="top"/>
    </xf>
    <xf numFmtId="42" fontId="53" fillId="0" borderId="55" xfId="2858" applyNumberFormat="1" applyFont="1" applyFill="1" applyBorder="1" applyAlignment="1">
      <alignment vertical="top"/>
    </xf>
    <xf numFmtId="0" fontId="53" fillId="0" borderId="21" xfId="2858" applyFont="1" applyFill="1" applyBorder="1" applyAlignment="1">
      <alignment vertical="top"/>
    </xf>
    <xf numFmtId="14" fontId="53" fillId="0" borderId="19" xfId="2858" applyNumberFormat="1" applyFont="1" applyFill="1" applyBorder="1" applyAlignment="1">
      <alignment vertical="top"/>
    </xf>
    <xf numFmtId="0" fontId="53" fillId="0" borderId="55" xfId="2858" applyNumberFormat="1" applyFont="1" applyFill="1" applyBorder="1" applyAlignment="1">
      <alignment vertical="top"/>
    </xf>
    <xf numFmtId="42" fontId="53" fillId="0" borderId="21" xfId="2858" applyNumberFormat="1" applyFont="1" applyFill="1" applyBorder="1" applyAlignment="1">
      <alignment vertical="top"/>
    </xf>
    <xf numFmtId="42" fontId="50" fillId="0" borderId="88" xfId="2858" applyNumberFormat="1" applyFont="1" applyFill="1" applyBorder="1" applyAlignment="1">
      <alignment horizontal="center"/>
    </xf>
    <xf numFmtId="14" fontId="53" fillId="0" borderId="75" xfId="2858" applyNumberFormat="1" applyFont="1" applyFill="1" applyBorder="1" applyAlignment="1">
      <alignment horizontal="center" vertical="center"/>
    </xf>
    <xf numFmtId="1" fontId="77" fillId="0" borderId="75" xfId="2858" applyNumberFormat="1" applyFont="1" applyFill="1" applyBorder="1" applyAlignment="1">
      <alignment horizontal="center" vertical="center"/>
    </xf>
    <xf numFmtId="0" fontId="53" fillId="0" borderId="72" xfId="2858" applyNumberFormat="1" applyFont="1" applyFill="1" applyBorder="1" applyAlignment="1">
      <alignment horizontal="center" vertical="center"/>
    </xf>
    <xf numFmtId="165" fontId="74" fillId="0" borderId="22" xfId="2660" applyNumberFormat="1" applyFont="1" applyFill="1" applyBorder="1" applyAlignment="1" applyProtection="1">
      <alignment horizontal="center" vertical="center" wrapText="1"/>
      <protection locked="0"/>
    </xf>
    <xf numFmtId="0" fontId="53" fillId="0" borderId="10" xfId="2858" applyFont="1" applyFill="1" applyBorder="1" applyAlignment="1">
      <alignment wrapText="1"/>
    </xf>
    <xf numFmtId="0" fontId="53" fillId="0" borderId="36" xfId="2858" applyFont="1" applyFill="1" applyBorder="1" applyAlignment="1" applyProtection="1">
      <alignment horizontal="center"/>
    </xf>
    <xf numFmtId="164" fontId="53" fillId="0" borderId="10" xfId="2659" applyNumberFormat="1" applyFont="1" applyFill="1" applyBorder="1"/>
    <xf numFmtId="164" fontId="53" fillId="0" borderId="36" xfId="2659" applyNumberFormat="1" applyFont="1" applyFill="1" applyBorder="1"/>
    <xf numFmtId="0" fontId="53" fillId="0" borderId="10" xfId="2660" applyNumberFormat="1" applyFont="1" applyFill="1" applyBorder="1" applyAlignment="1">
      <alignment horizontal="center"/>
    </xf>
    <xf numFmtId="42" fontId="53" fillId="0" borderId="15" xfId="2660" applyNumberFormat="1" applyFont="1" applyFill="1" applyBorder="1" applyAlignment="1">
      <alignment vertical="center" wrapText="1"/>
    </xf>
    <xf numFmtId="15" fontId="53" fillId="0" borderId="32" xfId="2858" applyNumberFormat="1" applyFont="1" applyFill="1" applyBorder="1" applyAlignment="1">
      <alignment horizontal="center" vertical="center" wrapText="1"/>
    </xf>
    <xf numFmtId="14" fontId="53" fillId="0" borderId="16" xfId="2858" applyNumberFormat="1" applyFont="1" applyFill="1" applyBorder="1" applyAlignment="1">
      <alignment horizontal="center" vertical="center" wrapText="1"/>
    </xf>
    <xf numFmtId="165" fontId="74" fillId="0" borderId="26" xfId="2660" applyNumberFormat="1" applyFont="1" applyFill="1" applyBorder="1" applyAlignment="1" applyProtection="1">
      <alignment horizontal="center" vertical="center" wrapText="1"/>
      <protection locked="0"/>
    </xf>
    <xf numFmtId="42" fontId="50" fillId="0" borderId="88" xfId="2858" applyNumberFormat="1" applyFont="1" applyFill="1" applyBorder="1" applyAlignment="1">
      <alignment wrapText="1"/>
    </xf>
    <xf numFmtId="0" fontId="50" fillId="0" borderId="57" xfId="2858" applyFont="1" applyFill="1" applyBorder="1"/>
    <xf numFmtId="0" fontId="53" fillId="0" borderId="14" xfId="2858" applyFont="1" applyFill="1" applyBorder="1" applyAlignment="1">
      <alignment horizontal="center"/>
    </xf>
    <xf numFmtId="0" fontId="53" fillId="0" borderId="40" xfId="2858" applyFont="1" applyFill="1" applyBorder="1" applyAlignment="1">
      <alignment horizontal="center"/>
    </xf>
    <xf numFmtId="42" fontId="99" fillId="0" borderId="33" xfId="2858" applyNumberFormat="1" applyFont="1" applyFill="1" applyBorder="1" applyAlignment="1">
      <alignment horizontal="center"/>
    </xf>
    <xf numFmtId="42" fontId="99" fillId="0" borderId="32" xfId="2858" applyNumberFormat="1" applyFont="1" applyFill="1" applyBorder="1" applyAlignment="1">
      <alignment horizontal="center"/>
    </xf>
    <xf numFmtId="42" fontId="99" fillId="0" borderId="55" xfId="2858" applyNumberFormat="1" applyFont="1" applyFill="1" applyBorder="1" applyAlignment="1">
      <alignment horizontal="center"/>
    </xf>
    <xf numFmtId="42" fontId="99" fillId="0" borderId="15" xfId="2858" applyNumberFormat="1" applyFont="1" applyFill="1" applyBorder="1" applyAlignment="1">
      <alignment horizontal="center"/>
    </xf>
    <xf numFmtId="164" fontId="111"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53" fillId="0" borderId="25" xfId="2858" applyFont="1" applyFill="1" applyBorder="1" applyAlignment="1">
      <alignment horizontal="center" wrapText="1"/>
    </xf>
    <xf numFmtId="165" fontId="53" fillId="0" borderId="10" xfId="2660" applyNumberFormat="1" applyFont="1" applyFill="1" applyBorder="1" applyAlignment="1">
      <alignment horizontal="center"/>
    </xf>
    <xf numFmtId="0" fontId="74" fillId="0" borderId="16" xfId="2867" applyFont="1" applyFill="1" applyBorder="1" applyAlignment="1">
      <alignment horizontal="center" vertical="center" wrapText="1"/>
    </xf>
    <xf numFmtId="15" fontId="53" fillId="0" borderId="14" xfId="2858" applyNumberFormat="1" applyFont="1" applyFill="1" applyBorder="1" applyAlignment="1">
      <alignment vertical="center" wrapText="1"/>
    </xf>
    <xf numFmtId="14" fontId="74" fillId="0" borderId="17" xfId="2867" applyNumberFormat="1" applyFont="1" applyFill="1" applyBorder="1" applyAlignment="1">
      <alignment horizontal="right" vertical="center" wrapText="1"/>
    </xf>
    <xf numFmtId="15" fontId="53" fillId="0" borderId="0" xfId="2858" applyNumberFormat="1" applyFont="1" applyFill="1" applyBorder="1" applyAlignment="1">
      <alignment vertical="center" wrapText="1"/>
    </xf>
    <xf numFmtId="0" fontId="74" fillId="0" borderId="16" xfId="2885" applyFont="1" applyFill="1" applyBorder="1" applyAlignment="1">
      <alignment horizontal="center" vertical="center" wrapText="1"/>
    </xf>
    <xf numFmtId="49" fontId="53" fillId="0" borderId="15" xfId="0" applyNumberFormat="1" applyFont="1" applyFill="1" applyBorder="1" applyAlignment="1">
      <alignment vertical="center" wrapText="1"/>
    </xf>
    <xf numFmtId="0" fontId="53" fillId="0" borderId="16" xfId="2858" applyFont="1" applyFill="1" applyBorder="1" applyAlignment="1" applyProtection="1">
      <alignment horizontal="center" vertical="center" wrapText="1"/>
    </xf>
    <xf numFmtId="1" fontId="53" fillId="0" borderId="16" xfId="2858" applyNumberFormat="1" applyFont="1" applyFill="1" applyBorder="1" applyAlignment="1">
      <alignment horizontal="center" vertical="center" wrapText="1"/>
    </xf>
    <xf numFmtId="165" fontId="53" fillId="0" borderId="26" xfId="2858" applyNumberFormat="1" applyFont="1" applyFill="1" applyBorder="1" applyAlignment="1">
      <alignment horizontal="center" vertical="center" wrapText="1"/>
    </xf>
    <xf numFmtId="15" fontId="53" fillId="0" borderId="55" xfId="2858" applyNumberFormat="1" applyFont="1" applyFill="1" applyBorder="1"/>
    <xf numFmtId="15" fontId="53" fillId="0" borderId="55" xfId="2858" applyNumberFormat="1" applyFont="1" applyFill="1" applyBorder="1" applyAlignment="1">
      <alignment wrapText="1"/>
    </xf>
    <xf numFmtId="0" fontId="74" fillId="0" borderId="21" xfId="3952" applyFont="1" applyFill="1" applyBorder="1" applyAlignment="1">
      <alignment horizontal="center"/>
    </xf>
    <xf numFmtId="15" fontId="53" fillId="0" borderId="20" xfId="2858" applyNumberFormat="1" applyFont="1" applyFill="1" applyBorder="1"/>
    <xf numFmtId="165" fontId="99" fillId="0" borderId="55" xfId="2858" applyNumberFormat="1" applyFont="1" applyFill="1" applyBorder="1"/>
    <xf numFmtId="165" fontId="53" fillId="0" borderId="40" xfId="2660" applyNumberFormat="1" applyFont="1" applyFill="1" applyBorder="1"/>
    <xf numFmtId="14" fontId="53" fillId="0" borderId="40" xfId="2858" applyNumberFormat="1" applyFont="1" applyFill="1" applyBorder="1" applyAlignment="1">
      <alignment horizontal="center"/>
    </xf>
    <xf numFmtId="0" fontId="53" fillId="0" borderId="22" xfId="2858" applyFont="1" applyFill="1" applyBorder="1" applyAlignment="1" applyProtection="1">
      <alignment horizontal="center"/>
    </xf>
    <xf numFmtId="0" fontId="53" fillId="0" borderId="28" xfId="2858" applyFont="1" applyFill="1" applyBorder="1" applyAlignment="1">
      <alignment horizontal="center"/>
    </xf>
    <xf numFmtId="164" fontId="53" fillId="0" borderId="25" xfId="2659" applyNumberFormat="1" applyFont="1" applyFill="1" applyBorder="1"/>
    <xf numFmtId="164" fontId="53" fillId="0" borderId="56" xfId="2659" applyNumberFormat="1" applyFont="1" applyFill="1" applyBorder="1"/>
    <xf numFmtId="0" fontId="74" fillId="0" borderId="14" xfId="2818" applyFont="1" applyFill="1" applyBorder="1" applyAlignment="1">
      <alignment vertical="center" wrapText="1"/>
    </xf>
    <xf numFmtId="165" fontId="53" fillId="0" borderId="15" xfId="2858" applyNumberFormat="1" applyFont="1" applyFill="1" applyBorder="1"/>
    <xf numFmtId="42" fontId="72" fillId="0" borderId="94" xfId="2818" applyNumberFormat="1" applyFont="1" applyFill="1" applyBorder="1" applyAlignment="1" applyProtection="1">
      <alignment horizontal="center" wrapText="1"/>
      <protection locked="0"/>
    </xf>
    <xf numFmtId="42" fontId="74" fillId="0" borderId="23" xfId="2660" applyNumberFormat="1" applyFont="1" applyFill="1" applyBorder="1"/>
    <xf numFmtId="42" fontId="74" fillId="0" borderId="18" xfId="2660" applyNumberFormat="1" applyFont="1" applyFill="1" applyBorder="1"/>
    <xf numFmtId="42" fontId="74" fillId="0" borderId="26" xfId="2660" applyNumberFormat="1" applyFont="1" applyFill="1" applyBorder="1" applyAlignment="1">
      <alignment vertical="center" wrapText="1"/>
    </xf>
    <xf numFmtId="42" fontId="74" fillId="0" borderId="26" xfId="2660" applyNumberFormat="1" applyFont="1" applyFill="1" applyBorder="1"/>
    <xf numFmtId="42" fontId="74" fillId="0" borderId="26" xfId="2660" applyNumberFormat="1" applyFont="1" applyFill="1" applyBorder="1" applyAlignment="1">
      <alignment vertical="center"/>
    </xf>
    <xf numFmtId="42" fontId="74" fillId="0" borderId="26" xfId="2660" applyNumberFormat="1" applyFont="1" applyFill="1" applyBorder="1" applyAlignment="1" applyProtection="1">
      <alignment horizontal="center" wrapText="1"/>
      <protection locked="0"/>
    </xf>
    <xf numFmtId="42" fontId="53" fillId="0" borderId="18" xfId="2660" applyNumberFormat="1" applyFont="1" applyFill="1" applyBorder="1"/>
    <xf numFmtId="42" fontId="74" fillId="0" borderId="85" xfId="2660" applyNumberFormat="1" applyFont="1" applyFill="1" applyBorder="1" applyAlignment="1"/>
    <xf numFmtId="42" fontId="53" fillId="0" borderId="26" xfId="2858" applyNumberFormat="1" applyFont="1" applyFill="1" applyBorder="1" applyAlignment="1">
      <alignment horizontal="center"/>
    </xf>
    <xf numFmtId="42" fontId="53" fillId="0" borderId="26" xfId="2858" applyNumberFormat="1" applyFont="1" applyFill="1" applyBorder="1" applyAlignment="1">
      <alignment horizontal="center" vertical="center" wrapText="1"/>
    </xf>
    <xf numFmtId="42" fontId="53" fillId="0" borderId="29" xfId="2858" applyNumberFormat="1" applyFont="1" applyFill="1" applyBorder="1" applyAlignment="1">
      <alignment horizontal="center" vertical="center"/>
    </xf>
    <xf numFmtId="42" fontId="53" fillId="0" borderId="38" xfId="2858" applyNumberFormat="1" applyFont="1" applyFill="1" applyBorder="1" applyAlignment="1">
      <alignment horizontal="center"/>
    </xf>
    <xf numFmtId="42" fontId="53" fillId="0" borderId="38" xfId="2858" applyNumberFormat="1" applyFont="1" applyFill="1" applyBorder="1" applyAlignment="1">
      <alignment horizontal="center" vertical="center"/>
    </xf>
    <xf numFmtId="42" fontId="53" fillId="0" borderId="29" xfId="2858" applyNumberFormat="1" applyFont="1" applyFill="1" applyBorder="1" applyAlignment="1">
      <alignment horizontal="center"/>
    </xf>
    <xf numFmtId="42" fontId="53" fillId="0" borderId="87" xfId="2659" applyNumberFormat="1" applyFont="1" applyFill="1" applyBorder="1"/>
    <xf numFmtId="42" fontId="53" fillId="0" borderId="72" xfId="2659" applyNumberFormat="1" applyFont="1" applyFill="1" applyBorder="1"/>
    <xf numFmtId="42" fontId="53" fillId="0" borderId="38" xfId="2659" applyNumberFormat="1" applyFont="1" applyFill="1" applyBorder="1"/>
    <xf numFmtId="42" fontId="53" fillId="0" borderId="16" xfId="2659" applyNumberFormat="1" applyFont="1" applyFill="1" applyBorder="1" applyAlignment="1">
      <alignment vertical="center"/>
    </xf>
    <xf numFmtId="42" fontId="53" fillId="0" borderId="16" xfId="2659" applyNumberFormat="1" applyFont="1" applyFill="1" applyBorder="1"/>
    <xf numFmtId="42" fontId="53" fillId="0" borderId="26" xfId="2659" applyNumberFormat="1" applyFont="1" applyFill="1" applyBorder="1"/>
    <xf numFmtId="42" fontId="53" fillId="0" borderId="26" xfId="2659" applyNumberFormat="1" applyFont="1" applyFill="1" applyBorder="1" applyAlignment="1">
      <alignment vertical="center"/>
    </xf>
    <xf numFmtId="42" fontId="53" fillId="0" borderId="21" xfId="2659" applyNumberFormat="1" applyFont="1" applyFill="1" applyBorder="1"/>
    <xf numFmtId="42" fontId="53" fillId="0" borderId="16" xfId="2659" applyNumberFormat="1" applyFont="1" applyFill="1" applyBorder="1" applyAlignment="1">
      <alignment vertical="center" wrapText="1"/>
    </xf>
    <xf numFmtId="42" fontId="53" fillId="0" borderId="30" xfId="2659" applyNumberFormat="1" applyFont="1" applyFill="1" applyBorder="1"/>
    <xf numFmtId="42" fontId="53" fillId="0" borderId="0" xfId="2659" applyNumberFormat="1" applyFont="1" applyFill="1" applyBorder="1"/>
    <xf numFmtId="42" fontId="50" fillId="0" borderId="53" xfId="2858" applyNumberFormat="1" applyFont="1" applyFill="1" applyBorder="1" applyAlignment="1">
      <alignment horizontal="center"/>
    </xf>
    <xf numFmtId="42" fontId="50" fillId="0" borderId="0" xfId="2858" applyNumberFormat="1" applyFont="1" applyFill="1" applyBorder="1" applyAlignment="1">
      <alignment horizontal="center"/>
    </xf>
    <xf numFmtId="0" fontId="50" fillId="0" borderId="73" xfId="2858" applyFont="1" applyFill="1" applyBorder="1" applyAlignment="1">
      <alignment wrapText="1"/>
    </xf>
    <xf numFmtId="0" fontId="79" fillId="0" borderId="89" xfId="2858" applyFont="1" applyFill="1" applyBorder="1" applyAlignment="1">
      <alignment horizontal="center" wrapText="1"/>
    </xf>
    <xf numFmtId="0" fontId="53" fillId="0" borderId="19" xfId="2858" applyFont="1" applyFill="1" applyBorder="1" applyAlignment="1">
      <alignment horizontal="center" wrapText="1"/>
    </xf>
    <xf numFmtId="14" fontId="53" fillId="0" borderId="55" xfId="2858" applyNumberFormat="1" applyFont="1" applyFill="1" applyBorder="1" applyAlignment="1">
      <alignment horizontal="center" wrapText="1"/>
    </xf>
    <xf numFmtId="0" fontId="53" fillId="0" borderId="23" xfId="2858" applyFont="1" applyFill="1" applyBorder="1" applyAlignment="1">
      <alignment horizontal="center" wrapText="1"/>
    </xf>
    <xf numFmtId="42" fontId="53" fillId="0" borderId="55" xfId="2858" applyNumberFormat="1" applyFont="1" applyFill="1" applyBorder="1" applyAlignment="1">
      <alignment wrapText="1"/>
    </xf>
    <xf numFmtId="14" fontId="53" fillId="0" borderId="20" xfId="2858" applyNumberFormat="1" applyFont="1" applyFill="1" applyBorder="1" applyAlignment="1">
      <alignment horizontal="center" wrapText="1"/>
    </xf>
    <xf numFmtId="0" fontId="77" fillId="0" borderId="23" xfId="2858" applyFont="1" applyFill="1" applyBorder="1" applyAlignment="1">
      <alignment wrapText="1"/>
    </xf>
    <xf numFmtId="42" fontId="53" fillId="0" borderId="21" xfId="2858" applyNumberFormat="1" applyFont="1" applyFill="1" applyBorder="1" applyAlignment="1">
      <alignment wrapText="1"/>
    </xf>
    <xf numFmtId="0" fontId="53" fillId="0" borderId="60" xfId="2858" applyFont="1" applyFill="1" applyBorder="1" applyAlignment="1">
      <alignment horizontal="center" wrapText="1"/>
    </xf>
    <xf numFmtId="0" fontId="53" fillId="0" borderId="21" xfId="2858" applyFont="1" applyFill="1" applyBorder="1" applyAlignment="1">
      <alignment wrapText="1"/>
    </xf>
    <xf numFmtId="0" fontId="53" fillId="0" borderId="24" xfId="2858" applyFont="1" applyFill="1" applyBorder="1" applyAlignment="1">
      <alignment horizontal="center" wrapText="1"/>
    </xf>
    <xf numFmtId="14" fontId="53" fillId="0" borderId="25" xfId="2858" applyNumberFormat="1" applyFont="1" applyFill="1" applyBorder="1" applyAlignment="1">
      <alignment horizontal="center" wrapText="1"/>
    </xf>
    <xf numFmtId="0" fontId="53" fillId="0" borderId="25" xfId="2858" applyFont="1" applyFill="1" applyBorder="1" applyAlignment="1">
      <alignment horizontal="left" wrapText="1"/>
    </xf>
    <xf numFmtId="0" fontId="53" fillId="0" borderId="57" xfId="2858" applyFont="1" applyFill="1" applyBorder="1" applyAlignment="1">
      <alignment horizontal="center" wrapText="1"/>
    </xf>
    <xf numFmtId="42" fontId="53" fillId="0" borderId="25" xfId="2858" applyNumberFormat="1" applyFont="1" applyFill="1" applyBorder="1" applyAlignment="1">
      <alignment wrapText="1"/>
    </xf>
    <xf numFmtId="14" fontId="53" fillId="0" borderId="28" xfId="2858" applyNumberFormat="1" applyFont="1" applyFill="1" applyBorder="1" applyAlignment="1">
      <alignment horizontal="center" wrapText="1"/>
    </xf>
    <xf numFmtId="0" fontId="77" fillId="0" borderId="57" xfId="2858" applyNumberFormat="1" applyFont="1" applyFill="1" applyBorder="1" applyAlignment="1">
      <alignment vertical="top" wrapText="1"/>
    </xf>
    <xf numFmtId="42" fontId="53" fillId="0" borderId="56" xfId="2858" applyNumberFormat="1" applyFont="1" applyFill="1" applyBorder="1" applyAlignment="1">
      <alignment wrapText="1"/>
    </xf>
    <xf numFmtId="0" fontId="53" fillId="0" borderId="71" xfId="2858" applyFont="1" applyFill="1" applyBorder="1" applyAlignment="1">
      <alignment horizontal="center" wrapText="1"/>
    </xf>
    <xf numFmtId="14" fontId="53" fillId="0" borderId="57" xfId="2858" applyNumberFormat="1" applyFont="1" applyFill="1" applyBorder="1" applyAlignment="1">
      <alignment horizontal="center" wrapText="1"/>
    </xf>
    <xf numFmtId="14" fontId="53" fillId="0" borderId="58" xfId="2858" applyNumberFormat="1" applyFont="1" applyFill="1" applyBorder="1" applyAlignment="1">
      <alignment horizontal="center" wrapText="1"/>
    </xf>
    <xf numFmtId="42" fontId="53" fillId="0" borderId="0" xfId="2858" applyNumberFormat="1" applyFont="1" applyFill="1" applyAlignment="1">
      <alignment wrapText="1"/>
    </xf>
    <xf numFmtId="42" fontId="53" fillId="0" borderId="88" xfId="2858" applyNumberFormat="1" applyFont="1" applyFill="1" applyBorder="1" applyAlignment="1">
      <alignment vertical="center" wrapText="1"/>
    </xf>
    <xf numFmtId="0" fontId="50" fillId="0" borderId="88" xfId="2858" applyFont="1" applyFill="1" applyBorder="1" applyAlignment="1">
      <alignment wrapText="1"/>
    </xf>
    <xf numFmtId="0" fontId="53" fillId="0" borderId="11" xfId="2858" applyFont="1" applyFill="1" applyBorder="1" applyAlignment="1">
      <alignment horizontal="center" wrapText="1"/>
    </xf>
    <xf numFmtId="14" fontId="53" fillId="0" borderId="12" xfId="2858" applyNumberFormat="1" applyFont="1" applyFill="1" applyBorder="1" applyAlignment="1">
      <alignment horizontal="center" wrapText="1"/>
    </xf>
    <xf numFmtId="0" fontId="53" fillId="0" borderId="12" xfId="2858" applyFont="1" applyFill="1" applyBorder="1" applyAlignment="1">
      <alignment wrapText="1"/>
    </xf>
    <xf numFmtId="42" fontId="53" fillId="0" borderId="12" xfId="2858" applyNumberFormat="1" applyFont="1" applyFill="1" applyBorder="1" applyAlignment="1">
      <alignment wrapText="1"/>
    </xf>
    <xf numFmtId="42" fontId="53" fillId="0" borderId="13" xfId="2858" applyNumberFormat="1" applyFont="1" applyFill="1" applyBorder="1" applyAlignment="1">
      <alignment wrapText="1"/>
    </xf>
    <xf numFmtId="0" fontId="53" fillId="0" borderId="94" xfId="2858" applyFont="1" applyFill="1" applyBorder="1" applyAlignment="1">
      <alignment horizontal="center" wrapText="1"/>
    </xf>
    <xf numFmtId="42" fontId="53" fillId="0" borderId="34" xfId="2858" applyNumberFormat="1" applyFont="1" applyFill="1" applyBorder="1" applyAlignment="1">
      <alignment wrapText="1"/>
    </xf>
    <xf numFmtId="0" fontId="53" fillId="0" borderId="24" xfId="2858" applyFont="1" applyFill="1" applyBorder="1" applyAlignment="1">
      <alignment wrapText="1"/>
    </xf>
    <xf numFmtId="0" fontId="53" fillId="0" borderId="56" xfId="2858" applyFont="1" applyFill="1" applyBorder="1" applyAlignment="1">
      <alignment wrapText="1"/>
    </xf>
    <xf numFmtId="0" fontId="50" fillId="0" borderId="0" xfId="2858" applyFont="1" applyFill="1" applyAlignment="1">
      <alignment wrapText="1"/>
    </xf>
    <xf numFmtId="42" fontId="53" fillId="0" borderId="88" xfId="2858" applyNumberFormat="1" applyFont="1" applyFill="1" applyBorder="1" applyAlignment="1">
      <alignment wrapText="1"/>
    </xf>
    <xf numFmtId="165" fontId="105" fillId="0" borderId="88" xfId="2660" applyNumberFormat="1" applyFont="1" applyFill="1" applyBorder="1" applyAlignment="1">
      <alignment horizontal="center" wrapText="1"/>
    </xf>
    <xf numFmtId="43" fontId="53" fillId="0" borderId="0" xfId="2858" applyNumberFormat="1" applyFont="1" applyFill="1" applyBorder="1" applyAlignment="1" applyProtection="1">
      <alignment wrapText="1"/>
      <protection locked="0"/>
    </xf>
    <xf numFmtId="44" fontId="53" fillId="0" borderId="0" xfId="2858" applyNumberFormat="1" applyFont="1" applyFill="1" applyBorder="1" applyAlignment="1" applyProtection="1">
      <alignment wrapText="1"/>
      <protection locked="0"/>
    </xf>
    <xf numFmtId="0" fontId="50" fillId="0" borderId="0" xfId="2858" applyFont="1" applyFill="1" applyBorder="1" applyAlignment="1">
      <alignment horizontal="right"/>
    </xf>
    <xf numFmtId="0" fontId="53" fillId="0" borderId="0" xfId="2858" applyFont="1" applyFill="1" applyBorder="1" applyAlignment="1">
      <alignment horizontal="center"/>
    </xf>
    <xf numFmtId="0" fontId="53" fillId="0" borderId="0" xfId="2858" applyNumberFormat="1" applyFont="1" applyFill="1" applyBorder="1" applyAlignment="1">
      <alignment horizontal="center"/>
    </xf>
    <xf numFmtId="0" fontId="53" fillId="0" borderId="36" xfId="2858" applyFont="1" applyFill="1" applyBorder="1" applyAlignment="1">
      <alignment horizontal="center"/>
    </xf>
    <xf numFmtId="0" fontId="53" fillId="0" borderId="21" xfId="2858" applyFont="1" applyFill="1" applyBorder="1" applyAlignment="1">
      <alignment horizontal="center"/>
    </xf>
    <xf numFmtId="0" fontId="53" fillId="0" borderId="0" xfId="2858" applyFont="1" applyFill="1" applyBorder="1" applyAlignment="1">
      <alignment wrapText="1"/>
    </xf>
    <xf numFmtId="0" fontId="72" fillId="0" borderId="73" xfId="3951" applyFont="1" applyFill="1" applyBorder="1" applyAlignment="1" applyProtection="1">
      <alignment horizontal="center" wrapText="1"/>
      <protection locked="0"/>
    </xf>
    <xf numFmtId="0" fontId="53" fillId="0" borderId="0" xfId="2858" applyFont="1" applyFill="1" applyBorder="1"/>
    <xf numFmtId="0" fontId="53" fillId="0" borderId="0" xfId="2858" applyFont="1" applyFill="1"/>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165" fontId="53" fillId="0" borderId="0" xfId="0" applyNumberFormat="1" applyFont="1" applyFill="1" applyAlignment="1">
      <alignment vertical="center"/>
    </xf>
    <xf numFmtId="0" fontId="74" fillId="0" borderId="15" xfId="2885" applyFont="1" applyFill="1" applyBorder="1" applyAlignment="1">
      <alignment vertical="center"/>
    </xf>
    <xf numFmtId="1" fontId="77" fillId="0" borderId="18" xfId="2858" applyNumberFormat="1" applyFont="1" applyFill="1" applyBorder="1" applyAlignment="1">
      <alignment horizontal="center" vertical="top" wrapText="1"/>
    </xf>
    <xf numFmtId="49" fontId="74" fillId="0" borderId="16" xfId="2813" applyNumberFormat="1" applyFont="1" applyFill="1" applyBorder="1" applyAlignment="1">
      <alignment horizontal="center" vertical="center" wrapText="1"/>
    </xf>
    <xf numFmtId="14" fontId="74" fillId="0" borderId="18" xfId="2867" applyNumberFormat="1" applyFont="1" applyFill="1" applyBorder="1" applyAlignment="1">
      <alignment horizontal="center" vertical="center" wrapText="1"/>
    </xf>
    <xf numFmtId="0" fontId="53" fillId="0" borderId="17" xfId="2858" applyNumberFormat="1" applyFont="1" applyFill="1" applyBorder="1" applyAlignment="1">
      <alignment horizontal="center" vertical="center" wrapText="1"/>
    </xf>
    <xf numFmtId="0" fontId="53" fillId="0" borderId="41" xfId="2858" applyFont="1" applyFill="1" applyBorder="1" applyAlignment="1">
      <alignment vertical="center" wrapText="1"/>
    </xf>
    <xf numFmtId="42" fontId="53" fillId="0" borderId="26" xfId="2659" applyNumberFormat="1" applyFont="1" applyFill="1" applyBorder="1" applyAlignment="1">
      <alignment vertical="center" wrapText="1"/>
    </xf>
    <xf numFmtId="0" fontId="53" fillId="0" borderId="18" xfId="2858" applyFont="1" applyFill="1" applyBorder="1" applyAlignment="1">
      <alignment horizontal="center" vertical="center" wrapText="1"/>
    </xf>
    <xf numFmtId="1" fontId="77" fillId="0" borderId="16" xfId="2858" applyNumberFormat="1" applyFont="1" applyFill="1" applyBorder="1" applyAlignment="1">
      <alignment horizontal="center" vertical="center" wrapText="1"/>
    </xf>
    <xf numFmtId="165" fontId="50" fillId="0" borderId="88" xfId="2858" applyNumberFormat="1" applyFont="1" applyFill="1" applyBorder="1" applyAlignment="1">
      <alignment horizontal="right"/>
    </xf>
    <xf numFmtId="15" fontId="53" fillId="0" borderId="28" xfId="2858" applyNumberFormat="1" applyFont="1" applyFill="1" applyBorder="1"/>
    <xf numFmtId="165" fontId="99" fillId="0" borderId="25" xfId="2660" applyNumberFormat="1" applyFont="1" applyFill="1" applyBorder="1"/>
    <xf numFmtId="166" fontId="74" fillId="0" borderId="16" xfId="2660" applyNumberFormat="1" applyFont="1" applyFill="1" applyBorder="1" applyAlignment="1"/>
    <xf numFmtId="42" fontId="53" fillId="0" borderId="68" xfId="2858" applyNumberFormat="1" applyFont="1" applyFill="1" applyBorder="1" applyAlignment="1">
      <alignment vertical="center"/>
    </xf>
    <xf numFmtId="0" fontId="53" fillId="0" borderId="75" xfId="2858" applyFont="1" applyFill="1" applyBorder="1"/>
    <xf numFmtId="42" fontId="53" fillId="0" borderId="10" xfId="2858" applyNumberFormat="1" applyFont="1" applyFill="1" applyBorder="1" applyAlignment="1">
      <alignment horizontal="center" vertical="center"/>
    </xf>
    <xf numFmtId="0" fontId="53" fillId="0" borderId="55" xfId="2858" applyFont="1" applyFill="1" applyBorder="1" applyAlignment="1">
      <alignment horizontal="center"/>
    </xf>
    <xf numFmtId="0" fontId="53" fillId="0" borderId="48" xfId="2858" applyFont="1" applyFill="1" applyBorder="1" applyAlignment="1">
      <alignment horizontal="center"/>
    </xf>
    <xf numFmtId="14" fontId="53" fillId="0" borderId="43" xfId="2858" applyNumberFormat="1" applyFont="1" applyFill="1" applyBorder="1" applyAlignment="1">
      <alignment horizontal="center"/>
    </xf>
    <xf numFmtId="0" fontId="53" fillId="0" borderId="73" xfId="2858" applyFont="1" applyFill="1" applyBorder="1"/>
    <xf numFmtId="0" fontId="53" fillId="0" borderId="43" xfId="2858" applyFont="1" applyFill="1" applyBorder="1"/>
    <xf numFmtId="0" fontId="53" fillId="0" borderId="43" xfId="2858" applyFont="1" applyFill="1" applyBorder="1" applyAlignment="1">
      <alignment horizontal="center"/>
    </xf>
    <xf numFmtId="0" fontId="53" fillId="0" borderId="43" xfId="2858" applyFont="1" applyFill="1" applyBorder="1" applyAlignment="1">
      <alignment horizontal="center" wrapText="1"/>
    </xf>
    <xf numFmtId="42" fontId="99" fillId="0" borderId="62" xfId="2858" applyNumberFormat="1" applyFont="1" applyFill="1" applyBorder="1" applyAlignment="1">
      <alignment horizontal="center"/>
    </xf>
    <xf numFmtId="0" fontId="53" fillId="0" borderId="49" xfId="2858" applyFont="1" applyFill="1" applyBorder="1" applyAlignment="1">
      <alignment horizontal="center"/>
    </xf>
    <xf numFmtId="42" fontId="99" fillId="0" borderId="88" xfId="2858" applyNumberFormat="1" applyFont="1" applyFill="1" applyBorder="1" applyAlignment="1">
      <alignment horizontal="center"/>
    </xf>
    <xf numFmtId="14" fontId="53" fillId="0" borderId="52" xfId="2858" applyNumberFormat="1" applyFont="1" applyFill="1" applyBorder="1" applyAlignment="1">
      <alignment horizontal="center" vertical="center"/>
    </xf>
    <xf numFmtId="14" fontId="53" fillId="0" borderId="50" xfId="2858" applyNumberFormat="1" applyFont="1" applyFill="1" applyBorder="1" applyAlignment="1">
      <alignment horizontal="center" vertical="center" wrapText="1"/>
    </xf>
    <xf numFmtId="0" fontId="74" fillId="0" borderId="75" xfId="3103" applyFont="1" applyFill="1" applyBorder="1" applyAlignment="1">
      <alignment vertical="center" wrapText="1"/>
    </xf>
    <xf numFmtId="16" fontId="74" fillId="0" borderId="15" xfId="3103" applyNumberFormat="1" applyFont="1" applyFill="1" applyBorder="1" applyAlignment="1">
      <alignment vertical="center" wrapText="1"/>
    </xf>
    <xf numFmtId="0" fontId="49" fillId="0" borderId="0" xfId="0" applyFont="1" applyFill="1"/>
    <xf numFmtId="14" fontId="53" fillId="0" borderId="55" xfId="2858" applyNumberFormat="1" applyFont="1" applyFill="1" applyBorder="1" applyAlignment="1">
      <alignment horizontal="center" vertical="center"/>
    </xf>
    <xf numFmtId="0" fontId="53" fillId="0" borderId="15" xfId="2858" applyFont="1" applyFill="1" applyBorder="1" applyAlignment="1">
      <alignment vertical="center" wrapText="1"/>
    </xf>
    <xf numFmtId="15" fontId="53" fillId="0" borderId="17" xfId="2858" applyNumberFormat="1" applyFont="1" applyFill="1" applyBorder="1" applyAlignment="1">
      <alignment vertical="center"/>
    </xf>
    <xf numFmtId="165" fontId="99" fillId="0" borderId="15" xfId="2660" applyNumberFormat="1" applyFont="1" applyFill="1" applyBorder="1" applyAlignment="1">
      <alignment vertical="center"/>
    </xf>
    <xf numFmtId="0" fontId="53" fillId="0" borderId="17" xfId="2858" applyFont="1" applyFill="1" applyBorder="1" applyAlignment="1">
      <alignment horizontal="center" vertical="center"/>
    </xf>
    <xf numFmtId="164" fontId="53" fillId="0" borderId="15" xfId="2659" applyNumberFormat="1" applyFont="1" applyFill="1" applyBorder="1" applyAlignment="1">
      <alignment vertical="center"/>
    </xf>
    <xf numFmtId="164" fontId="53" fillId="0" borderId="16" xfId="2659" applyNumberFormat="1" applyFont="1" applyFill="1" applyBorder="1" applyAlignment="1">
      <alignment vertical="center"/>
    </xf>
    <xf numFmtId="14" fontId="53" fillId="0" borderId="100" xfId="2858" applyNumberFormat="1" applyFont="1" applyFill="1" applyBorder="1" applyAlignment="1">
      <alignment horizontal="center" vertical="center"/>
    </xf>
    <xf numFmtId="0" fontId="53" fillId="0" borderId="101" xfId="2858" applyFont="1" applyFill="1" applyBorder="1" applyAlignment="1">
      <alignment horizontal="left" vertical="center" wrapText="1"/>
    </xf>
    <xf numFmtId="42" fontId="53" fillId="0" borderId="101" xfId="2858" applyNumberFormat="1" applyFont="1" applyFill="1" applyBorder="1" applyAlignment="1">
      <alignment vertical="center"/>
    </xf>
    <xf numFmtId="0" fontId="53" fillId="0" borderId="101" xfId="2858" applyFont="1" applyFill="1" applyBorder="1" applyAlignment="1">
      <alignment horizontal="center" vertical="center"/>
    </xf>
    <xf numFmtId="0" fontId="53" fillId="0" borderId="102" xfId="2858" applyFont="1" applyFill="1" applyBorder="1" applyAlignment="1">
      <alignment horizontal="center" vertical="top"/>
    </xf>
    <xf numFmtId="42" fontId="53" fillId="0" borderId="110" xfId="2858" applyNumberFormat="1" applyFont="1" applyFill="1" applyBorder="1" applyAlignment="1">
      <alignment vertical="center"/>
    </xf>
    <xf numFmtId="14" fontId="53" fillId="0" borderId="18" xfId="2858" quotePrefix="1" applyNumberFormat="1" applyFont="1" applyFill="1" applyBorder="1" applyAlignment="1">
      <alignment horizontal="center" vertical="center" wrapText="1"/>
    </xf>
    <xf numFmtId="166" fontId="53" fillId="0" borderId="15" xfId="2858" applyNumberFormat="1" applyFont="1" applyFill="1" applyBorder="1" applyAlignment="1">
      <alignment vertical="center" wrapText="1"/>
    </xf>
    <xf numFmtId="165" fontId="74" fillId="0" borderId="15" xfId="2660" quotePrefix="1" applyNumberFormat="1" applyFont="1" applyFill="1" applyBorder="1" applyAlignment="1">
      <alignment horizontal="center" vertical="center"/>
    </xf>
    <xf numFmtId="167" fontId="53" fillId="0" borderId="16" xfId="2858" quotePrefix="1" applyNumberFormat="1" applyFont="1" applyFill="1" applyBorder="1" applyAlignment="1">
      <alignment horizontal="center" vertical="center" wrapText="1"/>
    </xf>
    <xf numFmtId="14" fontId="53" fillId="0" borderId="41" xfId="2858" quotePrefix="1" applyNumberFormat="1" applyFont="1" applyFill="1" applyBorder="1" applyAlignment="1">
      <alignment horizontal="center" vertical="center" wrapText="1"/>
    </xf>
    <xf numFmtId="166" fontId="53" fillId="0" borderId="32" xfId="2858" applyNumberFormat="1" applyFont="1" applyFill="1" applyBorder="1" applyAlignment="1">
      <alignment vertical="center" wrapText="1"/>
    </xf>
    <xf numFmtId="42" fontId="53" fillId="0" borderId="33" xfId="2858" applyNumberFormat="1" applyFont="1" applyFill="1" applyBorder="1" applyAlignment="1">
      <alignment vertical="top"/>
    </xf>
    <xf numFmtId="0" fontId="53" fillId="0" borderId="33" xfId="2858" applyFont="1" applyFill="1" applyBorder="1" applyAlignment="1">
      <alignment vertical="top"/>
    </xf>
    <xf numFmtId="42" fontId="53" fillId="0" borderId="72" xfId="2858" applyNumberFormat="1" applyFont="1" applyFill="1" applyBorder="1" applyAlignment="1">
      <alignment vertical="top"/>
    </xf>
    <xf numFmtId="42" fontId="53" fillId="0" borderId="23" xfId="2858" applyNumberFormat="1" applyFont="1" applyFill="1" applyBorder="1" applyAlignment="1">
      <alignment vertical="top"/>
    </xf>
    <xf numFmtId="14" fontId="72" fillId="0" borderId="0" xfId="3965" applyNumberFormat="1" applyFont="1" applyFill="1" applyBorder="1" applyAlignment="1"/>
    <xf numFmtId="0" fontId="72" fillId="0" borderId="0" xfId="3965" applyNumberFormat="1" applyFont="1" applyFill="1" applyBorder="1" applyAlignment="1"/>
    <xf numFmtId="0" fontId="72" fillId="0" borderId="12" xfId="3965" applyFont="1" applyFill="1" applyBorder="1" applyAlignment="1" applyProtection="1">
      <alignment horizontal="center" wrapText="1"/>
      <protection locked="0"/>
    </xf>
    <xf numFmtId="0" fontId="72" fillId="0" borderId="13" xfId="3965" applyFont="1" applyFill="1" applyBorder="1" applyAlignment="1" applyProtection="1">
      <alignment horizontal="center" wrapText="1"/>
      <protection locked="0"/>
    </xf>
    <xf numFmtId="14" fontId="74" fillId="0" borderId="37" xfId="3965" applyNumberFormat="1" applyFont="1" applyFill="1" applyBorder="1" applyAlignment="1">
      <alignment horizontal="center" vertical="center" wrapText="1"/>
    </xf>
    <xf numFmtId="0" fontId="109" fillId="0" borderId="15" xfId="3965" applyNumberFormat="1" applyFont="1" applyFill="1" applyBorder="1" applyAlignment="1">
      <alignment horizontal="center" vertical="top" wrapText="1"/>
    </xf>
    <xf numFmtId="168" fontId="74" fillId="0" borderId="10" xfId="3965" applyNumberFormat="1" applyFont="1" applyFill="1" applyBorder="1" applyAlignment="1">
      <alignment horizontal="center" vertical="center" wrapText="1"/>
    </xf>
    <xf numFmtId="169" fontId="74" fillId="0" borderId="10" xfId="3966" applyNumberFormat="1" applyFont="1" applyFill="1" applyBorder="1" applyAlignment="1">
      <alignment horizontal="center" vertical="center" wrapText="1"/>
    </xf>
    <xf numFmtId="42" fontId="74" fillId="0" borderId="36" xfId="3965" applyNumberFormat="1" applyFont="1" applyFill="1" applyBorder="1" applyAlignment="1">
      <alignment horizontal="center" vertical="center" wrapText="1"/>
    </xf>
    <xf numFmtId="169" fontId="53" fillId="0" borderId="0" xfId="2659" applyNumberFormat="1" applyFont="1" applyFill="1" applyBorder="1" applyAlignment="1" applyProtection="1">
      <alignment wrapText="1"/>
      <protection locked="0"/>
    </xf>
    <xf numFmtId="14" fontId="74" fillId="0" borderId="14" xfId="3965" applyNumberFormat="1" applyFont="1" applyFill="1" applyBorder="1" applyAlignment="1">
      <alignment horizontal="center" vertical="center" wrapText="1"/>
    </xf>
    <xf numFmtId="168" fontId="74" fillId="0" borderId="15" xfId="3965" applyNumberFormat="1" applyFont="1" applyFill="1" applyBorder="1" applyAlignment="1">
      <alignment horizontal="center" vertical="center" wrapText="1"/>
    </xf>
    <xf numFmtId="169" fontId="74" fillId="0" borderId="15" xfId="3966" applyNumberFormat="1" applyFont="1" applyFill="1" applyBorder="1" applyAlignment="1">
      <alignment horizontal="center" vertical="center" wrapText="1"/>
    </xf>
    <xf numFmtId="165" fontId="74" fillId="0" borderId="16" xfId="3965" applyNumberFormat="1" applyFont="1" applyFill="1" applyBorder="1" applyAlignment="1">
      <alignment horizontal="center" vertical="center" wrapText="1"/>
    </xf>
    <xf numFmtId="44" fontId="53" fillId="0" borderId="0" xfId="2660" applyFont="1" applyFill="1" applyBorder="1" applyAlignment="1" applyProtection="1">
      <alignment wrapText="1"/>
      <protection locked="0"/>
    </xf>
    <xf numFmtId="14" fontId="72" fillId="0" borderId="0" xfId="3965" applyNumberFormat="1" applyFont="1" applyFill="1" applyBorder="1" applyAlignment="1">
      <alignment horizontal="center" vertical="center" wrapText="1"/>
    </xf>
    <xf numFmtId="164" fontId="72" fillId="0" borderId="88" xfId="3965" applyNumberFormat="1" applyFont="1" applyFill="1" applyBorder="1" applyAlignment="1">
      <alignment vertical="center" wrapText="1"/>
    </xf>
    <xf numFmtId="14" fontId="74" fillId="0" borderId="0" xfId="3965" applyNumberFormat="1" applyFont="1" applyFill="1" applyBorder="1" applyAlignment="1">
      <alignment horizontal="center" vertical="center" wrapText="1"/>
    </xf>
    <xf numFmtId="8" fontId="54" fillId="0" borderId="0" xfId="2858" applyNumberFormat="1" applyFont="1" applyFill="1"/>
    <xf numFmtId="44" fontId="54" fillId="0" borderId="0" xfId="2858" applyNumberFormat="1" applyFont="1" applyFill="1"/>
    <xf numFmtId="164" fontId="74" fillId="0" borderId="0" xfId="3965" applyNumberFormat="1" applyFont="1" applyFill="1" applyBorder="1" applyAlignment="1">
      <alignment horizontal="center" vertical="center" wrapText="1"/>
    </xf>
    <xf numFmtId="164" fontId="53" fillId="0" borderId="0" xfId="2858" applyNumberFormat="1" applyFont="1" applyFill="1" applyBorder="1" applyAlignment="1" applyProtection="1">
      <alignment wrapText="1"/>
      <protection locked="0"/>
    </xf>
    <xf numFmtId="0" fontId="53" fillId="0" borderId="0" xfId="2858" applyNumberFormat="1" applyFont="1" applyFill="1" applyBorder="1" applyAlignment="1">
      <alignment horizontal="center"/>
    </xf>
    <xf numFmtId="0" fontId="53" fillId="0" borderId="0" xfId="2858" applyFont="1" applyFill="1" applyBorder="1" applyAlignment="1">
      <alignment horizontal="center"/>
    </xf>
    <xf numFmtId="0" fontId="53" fillId="0" borderId="0" xfId="2858" applyNumberFormat="1" applyFont="1" applyFill="1" applyBorder="1" applyAlignment="1">
      <alignment wrapText="1"/>
    </xf>
    <xf numFmtId="0" fontId="53" fillId="0" borderId="0" xfId="2858" applyFont="1" applyFill="1" applyBorder="1" applyAlignment="1">
      <alignment wrapText="1"/>
    </xf>
    <xf numFmtId="0" fontId="53" fillId="0" borderId="0" xfId="2858" applyFont="1" applyFill="1" applyBorder="1"/>
    <xf numFmtId="14" fontId="74" fillId="0" borderId="19" xfId="3965" applyNumberFormat="1" applyFont="1" applyFill="1" applyBorder="1" applyAlignment="1">
      <alignment horizontal="center" vertical="center" wrapText="1"/>
    </xf>
    <xf numFmtId="0" fontId="109" fillId="0" borderId="55" xfId="3965" applyNumberFormat="1" applyFont="1" applyFill="1" applyBorder="1" applyAlignment="1">
      <alignment horizontal="center" vertical="top" wrapText="1"/>
    </xf>
    <xf numFmtId="168" fontId="74" fillId="0" borderId="55" xfId="3965" applyNumberFormat="1" applyFont="1" applyFill="1" applyBorder="1" applyAlignment="1">
      <alignment horizontal="center" vertical="center" wrapText="1"/>
    </xf>
    <xf numFmtId="169" fontId="74" fillId="0" borderId="55" xfId="3966" applyNumberFormat="1" applyFont="1" applyFill="1" applyBorder="1" applyAlignment="1">
      <alignment horizontal="center" vertical="center" wrapText="1"/>
    </xf>
    <xf numFmtId="165" fontId="74" fillId="0" borderId="21" xfId="3965" applyNumberFormat="1" applyFont="1" applyFill="1" applyBorder="1" applyAlignment="1">
      <alignment horizontal="center" vertical="center" wrapText="1"/>
    </xf>
    <xf numFmtId="14" fontId="74" fillId="0" borderId="24" xfId="3965" applyNumberFormat="1" applyFont="1" applyFill="1" applyBorder="1" applyAlignment="1">
      <alignment horizontal="center" vertical="center" wrapText="1"/>
    </xf>
    <xf numFmtId="0" fontId="109" fillId="0" borderId="25" xfId="3965" applyNumberFormat="1" applyFont="1" applyFill="1" applyBorder="1" applyAlignment="1">
      <alignment horizontal="center" vertical="top" wrapText="1"/>
    </xf>
    <xf numFmtId="168" fontId="74" fillId="0" borderId="25" xfId="3965" applyNumberFormat="1" applyFont="1" applyFill="1" applyBorder="1" applyAlignment="1">
      <alignment horizontal="center" vertical="center" wrapText="1"/>
    </xf>
    <xf numFmtId="169" fontId="74" fillId="0" borderId="25" xfId="3966" applyNumberFormat="1" applyFont="1" applyFill="1" applyBorder="1" applyAlignment="1">
      <alignment horizontal="center" vertical="center" wrapText="1"/>
    </xf>
    <xf numFmtId="165" fontId="74" fillId="0" borderId="56" xfId="3965" applyNumberFormat="1" applyFont="1" applyFill="1" applyBorder="1" applyAlignment="1">
      <alignment horizontal="center" vertical="center" wrapText="1"/>
    </xf>
    <xf numFmtId="14" fontId="72" fillId="0" borderId="17" xfId="2818" applyNumberFormat="1" applyFont="1" applyFill="1" applyBorder="1" applyAlignment="1">
      <alignment horizontal="center" vertical="center" wrapText="1"/>
    </xf>
    <xf numFmtId="1" fontId="75" fillId="0" borderId="26" xfId="2818" applyNumberFormat="1" applyFont="1" applyFill="1" applyBorder="1" applyAlignment="1">
      <alignment horizontal="center" vertical="center" wrapText="1"/>
    </xf>
    <xf numFmtId="42" fontId="53" fillId="0" borderId="29" xfId="2858" applyNumberFormat="1" applyFont="1" applyFill="1" applyBorder="1" applyAlignment="1">
      <alignment vertical="top"/>
    </xf>
    <xf numFmtId="42" fontId="53" fillId="0" borderId="75" xfId="2858" applyNumberFormat="1" applyFont="1" applyFill="1" applyBorder="1" applyAlignment="1">
      <alignment vertical="top"/>
    </xf>
    <xf numFmtId="42" fontId="53" fillId="0" borderId="42" xfId="2858" applyNumberFormat="1" applyFont="1" applyFill="1" applyBorder="1" applyAlignment="1">
      <alignment vertical="top"/>
    </xf>
    <xf numFmtId="0" fontId="53" fillId="0" borderId="42" xfId="2858" applyFont="1" applyFill="1" applyBorder="1" applyAlignment="1">
      <alignment vertical="top"/>
    </xf>
    <xf numFmtId="0" fontId="74" fillId="0" borderId="15" xfId="2660" applyNumberFormat="1" applyFont="1" applyFill="1" applyBorder="1" applyAlignment="1">
      <alignment horizontal="left" vertical="center"/>
    </xf>
    <xf numFmtId="167" fontId="53" fillId="0" borderId="21" xfId="2858" quotePrefix="1" applyNumberFormat="1" applyFont="1" applyFill="1" applyBorder="1" applyAlignment="1">
      <alignment horizontal="center" vertical="center" wrapText="1"/>
    </xf>
    <xf numFmtId="14" fontId="53" fillId="0" borderId="32" xfId="2858" applyNumberFormat="1" applyFont="1" applyFill="1" applyBorder="1" applyAlignment="1">
      <alignment horizontal="center" vertical="center" wrapText="1"/>
    </xf>
    <xf numFmtId="165" fontId="53" fillId="0" borderId="55" xfId="2858" applyNumberFormat="1" applyFont="1" applyFill="1" applyBorder="1" applyAlignment="1">
      <alignment vertical="center"/>
    </xf>
    <xf numFmtId="42" fontId="53" fillId="0" borderId="19" xfId="2858" applyNumberFormat="1" applyFont="1" applyFill="1" applyBorder="1" applyAlignment="1"/>
    <xf numFmtId="0" fontId="50" fillId="0" borderId="46" xfId="3968" applyFont="1" applyFill="1" applyBorder="1" applyAlignment="1">
      <alignment horizontal="centerContinuous"/>
    </xf>
    <xf numFmtId="0" fontId="50" fillId="0" borderId="47" xfId="3968" applyFont="1" applyFill="1" applyBorder="1" applyAlignment="1">
      <alignment horizontal="center"/>
    </xf>
    <xf numFmtId="0" fontId="50" fillId="0" borderId="35" xfId="3968" applyFont="1" applyFill="1" applyBorder="1" applyAlignment="1">
      <alignment horizontal="center" wrapText="1"/>
    </xf>
    <xf numFmtId="0" fontId="50" fillId="0" borderId="10" xfId="3968" applyFont="1" applyFill="1" applyBorder="1" applyAlignment="1">
      <alignment horizontal="center" wrapText="1"/>
    </xf>
    <xf numFmtId="14" fontId="53" fillId="0" borderId="67" xfId="3968" applyNumberFormat="1" applyFont="1" applyFill="1" applyBorder="1" applyAlignment="1">
      <alignment horizontal="center" vertical="center"/>
    </xf>
    <xf numFmtId="0" fontId="53" fillId="0" borderId="68" xfId="3968" applyFont="1" applyFill="1" applyBorder="1" applyAlignment="1">
      <alignment vertical="center"/>
    </xf>
    <xf numFmtId="0" fontId="53" fillId="0" borderId="68" xfId="3968" applyFont="1" applyFill="1" applyBorder="1" applyAlignment="1">
      <alignment horizontal="center" vertical="center"/>
    </xf>
    <xf numFmtId="0" fontId="53" fillId="0" borderId="68" xfId="3968" applyFont="1" applyFill="1" applyBorder="1" applyAlignment="1">
      <alignment horizontal="left" vertical="center"/>
    </xf>
    <xf numFmtId="42" fontId="53" fillId="0" borderId="68" xfId="3968" applyNumberFormat="1" applyFont="1" applyFill="1" applyBorder="1" applyAlignment="1">
      <alignment vertical="center" wrapText="1"/>
    </xf>
    <xf numFmtId="0" fontId="53" fillId="0" borderId="70" xfId="2858" applyFont="1" applyFill="1" applyBorder="1" applyAlignment="1">
      <alignment vertical="center"/>
    </xf>
    <xf numFmtId="42" fontId="74" fillId="0" borderId="12" xfId="3968" applyNumberFormat="1" applyFont="1" applyFill="1" applyBorder="1" applyAlignment="1">
      <alignment wrapText="1"/>
    </xf>
    <xf numFmtId="42" fontId="53" fillId="0" borderId="12" xfId="3968" applyNumberFormat="1" applyFont="1" applyFill="1" applyBorder="1" applyAlignment="1">
      <alignment wrapText="1"/>
    </xf>
    <xf numFmtId="14" fontId="53" fillId="0" borderId="52" xfId="3968" applyNumberFormat="1" applyFont="1" applyFill="1" applyBorder="1" applyAlignment="1">
      <alignment horizontal="center" vertical="center"/>
    </xf>
    <xf numFmtId="0" fontId="53" fillId="0" borderId="40" xfId="3968" applyFont="1" applyFill="1" applyBorder="1" applyAlignment="1">
      <alignment vertical="center"/>
    </xf>
    <xf numFmtId="0" fontId="53" fillId="0" borderId="40" xfId="3968" applyFont="1" applyFill="1" applyBorder="1" applyAlignment="1">
      <alignment horizontal="center" vertical="center"/>
    </xf>
    <xf numFmtId="0" fontId="53" fillId="0" borderId="40" xfId="3968" applyFont="1" applyFill="1" applyBorder="1" applyAlignment="1">
      <alignment horizontal="left" vertical="center"/>
    </xf>
    <xf numFmtId="42" fontId="53" fillId="0" borderId="40" xfId="3968" applyNumberFormat="1" applyFont="1" applyFill="1" applyBorder="1" applyAlignment="1">
      <alignment vertical="center" wrapText="1"/>
    </xf>
    <xf numFmtId="0" fontId="53" fillId="0" borderId="29" xfId="2858" applyFont="1" applyFill="1" applyBorder="1" applyAlignment="1">
      <alignment vertical="center"/>
    </xf>
    <xf numFmtId="42" fontId="74" fillId="0" borderId="55" xfId="3968" applyNumberFormat="1" applyFont="1" applyFill="1" applyBorder="1" applyAlignment="1">
      <alignment wrapText="1"/>
    </xf>
    <xf numFmtId="42" fontId="53" fillId="0" borderId="55" xfId="3968" applyNumberFormat="1" applyFont="1" applyFill="1" applyBorder="1" applyAlignment="1">
      <alignment wrapText="1"/>
    </xf>
    <xf numFmtId="42" fontId="74" fillId="0" borderId="15" xfId="3968" applyNumberFormat="1" applyFont="1" applyFill="1" applyBorder="1" applyAlignment="1">
      <alignment wrapText="1"/>
    </xf>
    <xf numFmtId="42" fontId="53" fillId="0" borderId="15" xfId="3968" applyNumberFormat="1" applyFont="1" applyFill="1" applyBorder="1" applyAlignment="1">
      <alignment wrapText="1"/>
    </xf>
    <xf numFmtId="42" fontId="74" fillId="0" borderId="35" xfId="3968" applyNumberFormat="1" applyFont="1" applyFill="1" applyBorder="1" applyAlignment="1">
      <alignment wrapText="1"/>
    </xf>
    <xf numFmtId="0" fontId="53" fillId="0" borderId="72" xfId="2858" applyFont="1" applyFill="1" applyBorder="1" applyAlignment="1">
      <alignment vertical="center"/>
    </xf>
    <xf numFmtId="14" fontId="53" fillId="0" borderId="50" xfId="3968" applyNumberFormat="1" applyFont="1" applyFill="1" applyBorder="1" applyAlignment="1">
      <alignment horizontal="center" vertical="center"/>
    </xf>
    <xf numFmtId="0" fontId="53" fillId="0" borderId="10" xfId="3968" applyFont="1" applyFill="1" applyBorder="1" applyAlignment="1">
      <alignment vertical="center"/>
    </xf>
    <xf numFmtId="0" fontId="53" fillId="0" borderId="10" xfId="3968" applyFont="1" applyFill="1" applyBorder="1" applyAlignment="1">
      <alignment horizontal="center" vertical="center"/>
    </xf>
    <xf numFmtId="0" fontId="53" fillId="0" borderId="10" xfId="3968" applyFont="1" applyFill="1" applyBorder="1" applyAlignment="1">
      <alignment horizontal="left" vertical="center"/>
    </xf>
    <xf numFmtId="42" fontId="53" fillId="0" borderId="10" xfId="3968" applyNumberFormat="1" applyFont="1" applyFill="1" applyBorder="1" applyAlignment="1">
      <alignment vertical="center" wrapText="1"/>
    </xf>
    <xf numFmtId="0" fontId="53" fillId="0" borderId="75" xfId="3968" applyFont="1" applyFill="1" applyBorder="1" applyAlignment="1">
      <alignment vertical="center"/>
    </xf>
    <xf numFmtId="14" fontId="53" fillId="0" borderId="14" xfId="3968" applyNumberFormat="1" applyFont="1" applyFill="1" applyBorder="1" applyAlignment="1">
      <alignment horizontal="center" vertical="center"/>
    </xf>
    <xf numFmtId="0" fontId="53" fillId="0" borderId="18" xfId="3968" applyFont="1" applyFill="1" applyBorder="1" applyAlignment="1">
      <alignment vertical="center"/>
    </xf>
    <xf numFmtId="0" fontId="53" fillId="0" borderId="15" xfId="3968" applyFont="1" applyFill="1" applyBorder="1" applyAlignment="1">
      <alignment horizontal="left" vertical="center"/>
    </xf>
    <xf numFmtId="0" fontId="53" fillId="0" borderId="15" xfId="3968" applyFont="1" applyFill="1" applyBorder="1" applyAlignment="1">
      <alignment horizontal="center" vertical="center"/>
    </xf>
    <xf numFmtId="42" fontId="53" fillId="0" borderId="15" xfId="3968" applyNumberFormat="1" applyFont="1" applyFill="1" applyBorder="1" applyAlignment="1">
      <alignment vertical="center" wrapText="1"/>
    </xf>
    <xf numFmtId="42" fontId="53" fillId="0" borderId="55" xfId="3968" applyNumberFormat="1" applyFont="1" applyFill="1" applyBorder="1" applyAlignment="1">
      <alignment vertical="center" wrapText="1"/>
    </xf>
    <xf numFmtId="0" fontId="53" fillId="0" borderId="55" xfId="3968" applyFont="1" applyFill="1" applyBorder="1" applyAlignment="1">
      <alignment horizontal="center" vertical="center"/>
    </xf>
    <xf numFmtId="42" fontId="53" fillId="0" borderId="10" xfId="3968" applyNumberFormat="1" applyFont="1" applyFill="1" applyBorder="1" applyAlignment="1">
      <alignment vertical="center"/>
    </xf>
    <xf numFmtId="42" fontId="74" fillId="0" borderId="15" xfId="3968" applyNumberFormat="1" applyFont="1" applyFill="1" applyBorder="1"/>
    <xf numFmtId="42" fontId="53" fillId="0" borderId="40" xfId="3968" applyNumberFormat="1" applyFont="1" applyFill="1" applyBorder="1" applyAlignment="1">
      <alignment vertical="center"/>
    </xf>
    <xf numFmtId="42" fontId="74" fillId="0" borderId="10" xfId="3968" applyNumberFormat="1" applyFont="1" applyFill="1" applyBorder="1"/>
    <xf numFmtId="42" fontId="74" fillId="0" borderId="10" xfId="3968" applyNumberFormat="1" applyFont="1" applyFill="1" applyBorder="1" applyAlignment="1">
      <alignment wrapText="1"/>
    </xf>
    <xf numFmtId="0" fontId="74" fillId="0" borderId="10" xfId="3968" applyFont="1" applyFill="1" applyBorder="1" applyAlignment="1">
      <alignment horizontal="left" vertical="center"/>
    </xf>
    <xf numFmtId="0" fontId="74" fillId="0" borderId="40" xfId="3968" applyFont="1" applyFill="1" applyBorder="1" applyAlignment="1">
      <alignment horizontal="left" vertical="center"/>
    </xf>
    <xf numFmtId="0" fontId="74" fillId="0" borderId="10" xfId="3968" applyFont="1" applyFill="1" applyBorder="1" applyAlignment="1">
      <alignment horizontal="center" vertical="center"/>
    </xf>
    <xf numFmtId="42" fontId="53" fillId="0" borderId="10" xfId="3968" applyNumberFormat="1" applyFont="1" applyFill="1" applyBorder="1" applyAlignment="1"/>
    <xf numFmtId="0" fontId="74" fillId="0" borderId="40" xfId="3968" applyFont="1" applyFill="1" applyBorder="1" applyAlignment="1">
      <alignment horizontal="center" vertical="center"/>
    </xf>
    <xf numFmtId="14" fontId="53" fillId="0" borderId="19" xfId="3968" applyNumberFormat="1" applyFont="1" applyFill="1" applyBorder="1" applyAlignment="1">
      <alignment horizontal="center" vertical="center"/>
    </xf>
    <xf numFmtId="0" fontId="53" fillId="0" borderId="23" xfId="3968" applyFont="1" applyFill="1" applyBorder="1" applyAlignment="1">
      <alignment vertical="center"/>
    </xf>
    <xf numFmtId="0" fontId="53" fillId="0" borderId="55" xfId="3968" applyFont="1" applyFill="1" applyBorder="1" applyAlignment="1">
      <alignment vertical="center"/>
    </xf>
    <xf numFmtId="0" fontId="53" fillId="0" borderId="55" xfId="3968" applyFont="1" applyFill="1" applyBorder="1" applyAlignment="1">
      <alignment horizontal="left" vertical="center"/>
    </xf>
    <xf numFmtId="42" fontId="53" fillId="0" borderId="35" xfId="3968" applyNumberFormat="1" applyFont="1" applyFill="1" applyBorder="1" applyAlignment="1"/>
    <xf numFmtId="0" fontId="53" fillId="0" borderId="38" xfId="2858" applyFont="1" applyFill="1" applyBorder="1" applyAlignment="1">
      <alignment vertical="center"/>
    </xf>
    <xf numFmtId="14" fontId="53" fillId="0" borderId="18" xfId="3968" applyNumberFormat="1" applyFont="1" applyFill="1" applyBorder="1" applyAlignment="1">
      <alignment horizontal="center"/>
    </xf>
    <xf numFmtId="0" fontId="74" fillId="0" borderId="55" xfId="3968" applyFont="1" applyFill="1" applyBorder="1" applyAlignment="1">
      <alignment horizontal="center" vertical="center"/>
    </xf>
    <xf numFmtId="0" fontId="74" fillId="0" borderId="55" xfId="3968" applyFont="1" applyFill="1" applyBorder="1" applyAlignment="1">
      <alignment horizontal="left" vertical="center"/>
    </xf>
    <xf numFmtId="42" fontId="53" fillId="0" borderId="55" xfId="3968" applyNumberFormat="1" applyFont="1" applyFill="1" applyBorder="1" applyAlignment="1">
      <alignment vertical="center"/>
    </xf>
    <xf numFmtId="42" fontId="53" fillId="0" borderId="0" xfId="3968" applyNumberFormat="1" applyFont="1" applyFill="1" applyBorder="1"/>
    <xf numFmtId="42" fontId="53" fillId="0" borderId="18" xfId="3968" applyNumberFormat="1" applyFont="1" applyFill="1" applyBorder="1" applyAlignment="1"/>
    <xf numFmtId="42" fontId="53" fillId="0" borderId="15" xfId="3968" applyNumberFormat="1" applyFont="1" applyFill="1" applyBorder="1" applyAlignment="1"/>
    <xf numFmtId="0" fontId="74" fillId="0" borderId="15" xfId="3968" applyFont="1" applyFill="1" applyBorder="1" applyAlignment="1">
      <alignment horizontal="left" vertical="center"/>
    </xf>
    <xf numFmtId="42" fontId="53" fillId="0" borderId="15" xfId="3968" applyNumberFormat="1" applyFont="1" applyFill="1" applyBorder="1" applyAlignment="1">
      <alignment vertical="center"/>
    </xf>
    <xf numFmtId="165" fontId="74" fillId="0" borderId="15" xfId="3968" applyNumberFormat="1" applyFont="1" applyFill="1" applyBorder="1" applyAlignment="1">
      <alignment wrapText="1"/>
    </xf>
    <xf numFmtId="165" fontId="74" fillId="0" borderId="15" xfId="3969" applyNumberFormat="1" applyFont="1" applyFill="1" applyBorder="1" applyAlignment="1">
      <alignment wrapText="1"/>
    </xf>
    <xf numFmtId="0" fontId="74" fillId="0" borderId="0" xfId="3968" applyFont="1" applyFill="1" applyBorder="1" applyAlignment="1">
      <alignment horizontal="left" vertical="center"/>
    </xf>
    <xf numFmtId="42" fontId="53" fillId="0" borderId="0" xfId="3968" applyNumberFormat="1" applyFont="1" applyFill="1" applyBorder="1" applyAlignment="1">
      <alignment vertical="center"/>
    </xf>
    <xf numFmtId="0" fontId="53" fillId="0" borderId="0" xfId="3968" applyFont="1" applyFill="1" applyBorder="1" applyAlignment="1">
      <alignment horizontal="center" vertical="center"/>
    </xf>
    <xf numFmtId="42" fontId="74" fillId="0" borderId="0" xfId="3968" applyNumberFormat="1" applyFont="1" applyFill="1" applyBorder="1" applyAlignment="1">
      <alignment wrapText="1"/>
    </xf>
    <xf numFmtId="42" fontId="53" fillId="0" borderId="0" xfId="3968" applyNumberFormat="1" applyFont="1" applyFill="1" applyBorder="1" applyAlignment="1">
      <alignment wrapText="1"/>
    </xf>
    <xf numFmtId="165" fontId="74" fillId="0" borderId="55" xfId="3968" applyNumberFormat="1" applyFont="1" applyFill="1" applyBorder="1" applyAlignment="1">
      <alignment wrapText="1"/>
    </xf>
    <xf numFmtId="14" fontId="53" fillId="0" borderId="48" xfId="2858" applyNumberFormat="1" applyFont="1" applyFill="1" applyBorder="1" applyAlignment="1">
      <alignment horizontal="center" vertical="center"/>
    </xf>
    <xf numFmtId="0" fontId="74" fillId="0" borderId="43" xfId="3103" applyFont="1" applyFill="1" applyBorder="1" applyAlignment="1">
      <alignment vertical="center" wrapText="1"/>
    </xf>
    <xf numFmtId="0" fontId="53" fillId="0" borderId="43" xfId="2858" applyFont="1" applyFill="1" applyBorder="1" applyAlignment="1">
      <alignment vertical="center"/>
    </xf>
    <xf numFmtId="0" fontId="53" fillId="0" borderId="43" xfId="2858" applyFont="1" applyFill="1" applyBorder="1" applyAlignment="1">
      <alignment horizontal="center" vertical="center"/>
    </xf>
    <xf numFmtId="14" fontId="74" fillId="0" borderId="17" xfId="2818" applyNumberFormat="1" applyFont="1" applyFill="1" applyBorder="1" applyAlignment="1">
      <alignment horizontal="right"/>
    </xf>
    <xf numFmtId="14" fontId="53" fillId="0" borderId="17" xfId="2858" applyNumberFormat="1" applyFont="1" applyFill="1" applyBorder="1" applyAlignment="1">
      <alignment horizontal="right"/>
    </xf>
    <xf numFmtId="0" fontId="53" fillId="0" borderId="27" xfId="2858" applyFont="1" applyFill="1" applyBorder="1" applyAlignment="1">
      <alignment horizontal="right"/>
    </xf>
    <xf numFmtId="14" fontId="53" fillId="0" borderId="17" xfId="2858" applyNumberFormat="1" applyFont="1" applyFill="1" applyBorder="1" applyAlignment="1">
      <alignment horizontal="right" vertical="center" wrapText="1"/>
    </xf>
    <xf numFmtId="14" fontId="53" fillId="0" borderId="27" xfId="2858" applyNumberFormat="1" applyFont="1" applyFill="1" applyBorder="1" applyAlignment="1">
      <alignment horizontal="right" vertical="center"/>
    </xf>
    <xf numFmtId="14" fontId="53" fillId="0" borderId="37" xfId="2858" applyNumberFormat="1" applyFont="1" applyFill="1" applyBorder="1" applyAlignment="1">
      <alignment horizontal="right"/>
    </xf>
    <xf numFmtId="14" fontId="53" fillId="0" borderId="37" xfId="2858" applyNumberFormat="1" applyFont="1" applyFill="1" applyBorder="1" applyAlignment="1">
      <alignment horizontal="right" vertical="center"/>
    </xf>
    <xf numFmtId="14" fontId="53" fillId="0" borderId="27" xfId="2858" applyNumberFormat="1" applyFont="1" applyFill="1" applyBorder="1" applyAlignment="1">
      <alignment horizontal="right"/>
    </xf>
    <xf numFmtId="1" fontId="77" fillId="0" borderId="17" xfId="2858" applyNumberFormat="1" applyFont="1" applyFill="1" applyBorder="1" applyAlignment="1">
      <alignment horizontal="right"/>
    </xf>
    <xf numFmtId="0" fontId="53" fillId="0" borderId="17" xfId="2858" applyFont="1" applyFill="1" applyBorder="1" applyAlignment="1">
      <alignment horizontal="right"/>
    </xf>
    <xf numFmtId="0" fontId="53" fillId="0" borderId="20" xfId="2858" applyFont="1" applyFill="1" applyBorder="1" applyAlignment="1">
      <alignment horizontal="right"/>
    </xf>
    <xf numFmtId="0" fontId="53" fillId="0" borderId="37" xfId="2858" applyFont="1" applyFill="1" applyBorder="1" applyAlignment="1">
      <alignment horizontal="right"/>
    </xf>
    <xf numFmtId="0" fontId="53" fillId="0" borderId="41" xfId="2858" applyFont="1" applyFill="1" applyBorder="1" applyAlignment="1">
      <alignment horizontal="right"/>
    </xf>
    <xf numFmtId="0" fontId="53" fillId="0" borderId="41" xfId="2858" applyFont="1" applyFill="1" applyBorder="1" applyAlignment="1">
      <alignment horizontal="right" vertical="center"/>
    </xf>
    <xf numFmtId="0" fontId="53" fillId="0" borderId="61" xfId="2858" applyFont="1" applyFill="1" applyBorder="1" applyAlignment="1">
      <alignment horizontal="right"/>
    </xf>
    <xf numFmtId="14" fontId="53" fillId="0" borderId="41" xfId="2858" applyNumberFormat="1" applyFont="1" applyFill="1" applyBorder="1" applyAlignment="1">
      <alignment horizontal="right" vertical="center" wrapText="1"/>
    </xf>
    <xf numFmtId="0" fontId="53" fillId="0" borderId="58" xfId="2858" applyFont="1" applyFill="1" applyBorder="1" applyAlignment="1">
      <alignment horizontal="right"/>
    </xf>
    <xf numFmtId="49" fontId="53" fillId="0" borderId="16" xfId="0" applyNumberFormat="1" applyFont="1" applyFill="1" applyBorder="1" applyAlignment="1">
      <alignment horizontal="center" vertical="center"/>
    </xf>
    <xf numFmtId="166" fontId="74" fillId="0" borderId="14" xfId="2660" applyNumberFormat="1" applyFont="1" applyFill="1" applyBorder="1" applyAlignment="1"/>
    <xf numFmtId="14" fontId="53" fillId="0" borderId="43" xfId="2858" applyNumberFormat="1" applyFont="1" applyFill="1" applyBorder="1" applyAlignment="1">
      <alignment horizontal="center" vertical="center"/>
    </xf>
    <xf numFmtId="0" fontId="53" fillId="0" borderId="43" xfId="2858" applyFont="1" applyFill="1" applyBorder="1" applyAlignment="1">
      <alignment vertical="center" wrapText="1"/>
    </xf>
    <xf numFmtId="14" fontId="53" fillId="0" borderId="43" xfId="2858" applyNumberFormat="1" applyFont="1" applyFill="1" applyBorder="1" applyAlignment="1">
      <alignment vertical="center" wrapText="1"/>
    </xf>
    <xf numFmtId="0" fontId="53" fillId="0" borderId="62" xfId="2858" applyFont="1" applyFill="1" applyBorder="1" applyAlignment="1">
      <alignment horizontal="center" vertical="center" wrapText="1"/>
    </xf>
    <xf numFmtId="0" fontId="53" fillId="0" borderId="71" xfId="2858" applyFont="1" applyFill="1" applyBorder="1" applyAlignment="1">
      <alignment horizontal="center" vertical="top" wrapText="1"/>
    </xf>
    <xf numFmtId="0" fontId="53" fillId="0" borderId="43" xfId="2858" quotePrefix="1" applyFont="1" applyFill="1" applyBorder="1" applyAlignment="1">
      <alignment horizontal="center" vertical="center" wrapText="1"/>
    </xf>
    <xf numFmtId="14" fontId="53" fillId="0" borderId="63" xfId="2858" quotePrefix="1" applyNumberFormat="1" applyFont="1" applyFill="1" applyBorder="1" applyAlignment="1">
      <alignment horizontal="center" vertical="center" wrapText="1"/>
    </xf>
    <xf numFmtId="166" fontId="74" fillId="0" borderId="12" xfId="2660" quotePrefix="1" applyNumberFormat="1" applyFont="1" applyFill="1" applyBorder="1" applyAlignment="1">
      <alignment horizontal="center" vertical="center"/>
    </xf>
    <xf numFmtId="0" fontId="53" fillId="0" borderId="13" xfId="2858" applyFont="1" applyFill="1" applyBorder="1" applyAlignment="1">
      <alignment horizontal="center" vertical="center" wrapText="1"/>
    </xf>
    <xf numFmtId="0" fontId="53" fillId="0" borderId="26" xfId="2858" applyFont="1" applyFill="1" applyBorder="1" applyAlignment="1">
      <alignment horizontal="center" vertical="top" wrapText="1"/>
    </xf>
    <xf numFmtId="49" fontId="53" fillId="0" borderId="61" xfId="2858" applyNumberFormat="1" applyFont="1" applyFill="1" applyBorder="1" applyAlignment="1">
      <alignment horizontal="left" vertical="center" wrapText="1"/>
    </xf>
    <xf numFmtId="0" fontId="53" fillId="0" borderId="0" xfId="2858" applyFont="1" applyFill="1" applyBorder="1" applyAlignment="1">
      <alignment horizontal="center"/>
    </xf>
    <xf numFmtId="0" fontId="53" fillId="0" borderId="0" xfId="2858" applyFont="1" applyFill="1" applyBorder="1" applyAlignment="1">
      <alignment wrapText="1"/>
    </xf>
    <xf numFmtId="0" fontId="50" fillId="0" borderId="0" xfId="2858" applyFont="1" applyFill="1" applyBorder="1" applyAlignment="1">
      <alignment horizontal="center" wrapText="1"/>
    </xf>
    <xf numFmtId="42" fontId="50" fillId="0" borderId="88" xfId="2858" applyNumberFormat="1" applyFont="1" applyFill="1" applyBorder="1"/>
    <xf numFmtId="0" fontId="53" fillId="0" borderId="0" xfId="2858" applyFont="1" applyFill="1" applyBorder="1"/>
    <xf numFmtId="14" fontId="72" fillId="0" borderId="0" xfId="3944" applyNumberFormat="1" applyFont="1" applyFill="1" applyBorder="1" applyAlignment="1">
      <alignment horizontal="center"/>
    </xf>
    <xf numFmtId="0" fontId="72" fillId="0" borderId="58" xfId="3944" applyFont="1" applyFill="1" applyBorder="1" applyAlignment="1" applyProtection="1">
      <alignment horizontal="center" wrapText="1"/>
      <protection locked="0"/>
    </xf>
    <xf numFmtId="0" fontId="72" fillId="0" borderId="57" xfId="3944" applyFont="1" applyFill="1" applyBorder="1" applyAlignment="1" applyProtection="1">
      <alignment horizontal="center" wrapText="1"/>
      <protection locked="0"/>
    </xf>
    <xf numFmtId="42" fontId="78" fillId="0" borderId="15" xfId="3946" applyNumberFormat="1" applyFont="1" applyFill="1" applyBorder="1" applyAlignment="1">
      <alignment horizontal="center" wrapText="1"/>
    </xf>
    <xf numFmtId="165" fontId="50" fillId="0" borderId="0" xfId="2660" applyNumberFormat="1" applyFont="1" applyFill="1" applyBorder="1" applyAlignment="1">
      <alignment horizontal="center" wrapText="1"/>
    </xf>
    <xf numFmtId="0" fontId="53" fillId="0" borderId="0" xfId="2858" applyNumberFormat="1" applyFont="1" applyFill="1" applyBorder="1" applyAlignment="1">
      <alignment vertical="center" wrapText="1"/>
    </xf>
    <xf numFmtId="14" fontId="53" fillId="0" borderId="12" xfId="2858" applyNumberFormat="1" applyFont="1" applyFill="1" applyBorder="1" applyAlignment="1" applyProtection="1">
      <alignment horizontal="center" vertical="center" wrapText="1"/>
      <protection locked="0"/>
    </xf>
    <xf numFmtId="0" fontId="53" fillId="0" borderId="12" xfId="2858" applyFont="1" applyFill="1" applyBorder="1" applyAlignment="1">
      <alignment horizontal="left" wrapText="1"/>
    </xf>
    <xf numFmtId="0" fontId="74" fillId="0" borderId="31" xfId="3976" applyFont="1" applyFill="1" applyBorder="1" applyAlignment="1">
      <alignment horizontal="center" vertical="center" wrapText="1"/>
    </xf>
    <xf numFmtId="0" fontId="74" fillId="0" borderId="60" xfId="3976" applyFont="1" applyFill="1" applyBorder="1" applyAlignment="1">
      <alignment horizontal="center" wrapText="1"/>
    </xf>
    <xf numFmtId="14" fontId="74" fillId="0" borderId="11" xfId="3976" applyNumberFormat="1" applyFont="1" applyFill="1" applyBorder="1" applyAlignment="1">
      <alignment horizontal="center" vertical="center"/>
    </xf>
    <xf numFmtId="14" fontId="74" fillId="0" borderId="31" xfId="3976" applyNumberFormat="1" applyFont="1" applyFill="1" applyBorder="1" applyAlignment="1">
      <alignment horizontal="left" vertical="center" wrapText="1"/>
    </xf>
    <xf numFmtId="0" fontId="74" fillId="0" borderId="31" xfId="3976" applyFont="1" applyFill="1" applyBorder="1" applyAlignment="1">
      <alignment horizontal="center" vertical="center"/>
    </xf>
    <xf numFmtId="0" fontId="74" fillId="0" borderId="60" xfId="3976" applyFont="1" applyFill="1" applyBorder="1" applyAlignment="1">
      <alignment horizontal="center" vertical="center"/>
    </xf>
    <xf numFmtId="0" fontId="74" fillId="0" borderId="34" xfId="3976" applyFont="1" applyFill="1" applyBorder="1" applyAlignment="1">
      <alignment horizontal="center" vertical="center"/>
    </xf>
    <xf numFmtId="0" fontId="74" fillId="0" borderId="30" xfId="3976" applyFont="1" applyFill="1" applyBorder="1" applyAlignment="1">
      <alignment horizontal="center" vertical="center"/>
    </xf>
    <xf numFmtId="14" fontId="53" fillId="0" borderId="117" xfId="2858" applyNumberFormat="1" applyFont="1" applyFill="1" applyBorder="1" applyAlignment="1">
      <alignment horizontal="center" vertical="center"/>
    </xf>
    <xf numFmtId="0" fontId="53" fillId="0" borderId="118" xfId="2858" applyFont="1" applyFill="1" applyBorder="1" applyAlignment="1">
      <alignment horizontal="left" vertical="center" wrapText="1"/>
    </xf>
    <xf numFmtId="42" fontId="53" fillId="0" borderId="118" xfId="2858" applyNumberFormat="1" applyFont="1" applyFill="1" applyBorder="1" applyAlignment="1">
      <alignment vertical="center"/>
    </xf>
    <xf numFmtId="0" fontId="53" fillId="0" borderId="118" xfId="2858" applyFont="1" applyFill="1" applyBorder="1" applyAlignment="1">
      <alignment horizontal="center" vertical="center"/>
    </xf>
    <xf numFmtId="0" fontId="53" fillId="0" borderId="119" xfId="2858" applyFont="1" applyFill="1" applyBorder="1" applyAlignment="1">
      <alignment horizontal="center" vertical="top"/>
    </xf>
    <xf numFmtId="0" fontId="74" fillId="0" borderId="104" xfId="3976" applyFont="1" applyFill="1" applyBorder="1" applyAlignment="1">
      <alignment horizontal="center" vertical="top" wrapText="1"/>
    </xf>
    <xf numFmtId="14" fontId="74" fillId="0" borderId="15" xfId="3978" applyNumberFormat="1" applyFont="1" applyFill="1" applyBorder="1" applyAlignment="1">
      <alignment horizontal="center" vertical="center"/>
    </xf>
    <xf numFmtId="14" fontId="74" fillId="0" borderId="14" xfId="3976" applyNumberFormat="1" applyFont="1" applyFill="1" applyBorder="1" applyAlignment="1">
      <alignment horizontal="center" vertical="center"/>
    </xf>
    <xf numFmtId="14" fontId="74" fillId="0" borderId="15" xfId="3976" applyNumberFormat="1" applyFont="1" applyFill="1" applyBorder="1" applyAlignment="1">
      <alignment horizontal="left" vertical="center" wrapText="1"/>
    </xf>
    <xf numFmtId="0" fontId="74" fillId="0" borderId="32" xfId="3976" applyFont="1" applyFill="1" applyBorder="1" applyAlignment="1">
      <alignment horizontal="center" vertical="center"/>
    </xf>
    <xf numFmtId="0" fontId="74" fillId="0" borderId="41" xfId="3976" applyFont="1" applyFill="1" applyBorder="1" applyAlignment="1">
      <alignment horizontal="center" vertical="top" wrapText="1"/>
    </xf>
    <xf numFmtId="0" fontId="74" fillId="0" borderId="20" xfId="3976" applyFont="1" applyFill="1" applyBorder="1" applyAlignment="1">
      <alignment horizontal="left" vertical="top" wrapText="1"/>
    </xf>
    <xf numFmtId="0" fontId="74" fillId="0" borderId="23" xfId="3976" applyFont="1" applyFill="1" applyBorder="1" applyAlignment="1">
      <alignment horizontal="center" vertical="top" wrapText="1"/>
    </xf>
    <xf numFmtId="0" fontId="74" fillId="0" borderId="114" xfId="3976" applyFont="1" applyFill="1" applyBorder="1" applyAlignment="1">
      <alignment horizontal="center" vertical="top" wrapText="1"/>
    </xf>
    <xf numFmtId="0" fontId="74" fillId="0" borderId="61" xfId="3976" applyFont="1" applyFill="1" applyBorder="1" applyAlignment="1">
      <alignment horizontal="left" vertical="center" wrapText="1"/>
    </xf>
    <xf numFmtId="0" fontId="74" fillId="0" borderId="23" xfId="3976" applyFont="1" applyFill="1" applyBorder="1" applyAlignment="1">
      <alignment horizontal="left" vertical="center" wrapText="1"/>
    </xf>
    <xf numFmtId="14" fontId="74" fillId="0" borderId="109" xfId="3976" applyNumberFormat="1" applyFont="1" applyFill="1" applyBorder="1" applyAlignment="1">
      <alignment horizontal="center" vertical="center"/>
    </xf>
    <xf numFmtId="14" fontId="74" fillId="0" borderId="110" xfId="3976" applyNumberFormat="1" applyFont="1" applyFill="1" applyBorder="1" applyAlignment="1">
      <alignment horizontal="left" vertical="center" wrapText="1"/>
    </xf>
    <xf numFmtId="0" fontId="74" fillId="0" borderId="111" xfId="3976" applyFont="1" applyFill="1" applyBorder="1" applyAlignment="1">
      <alignment horizontal="center" vertical="center"/>
    </xf>
    <xf numFmtId="0" fontId="74" fillId="0" borderId="113" xfId="3976" applyFont="1" applyFill="1" applyBorder="1" applyAlignment="1">
      <alignment horizontal="center" vertical="top" wrapText="1"/>
    </xf>
    <xf numFmtId="0" fontId="74" fillId="0" borderId="41" xfId="3976" applyFont="1" applyFill="1" applyBorder="1" applyAlignment="1">
      <alignment horizontal="left" vertical="center" wrapText="1"/>
    </xf>
    <xf numFmtId="0" fontId="74" fillId="0" borderId="18" xfId="3976" applyFont="1" applyFill="1" applyBorder="1" applyAlignment="1">
      <alignment horizontal="left" vertical="center" wrapText="1"/>
    </xf>
    <xf numFmtId="14" fontId="74" fillId="0" borderId="25" xfId="3978" applyNumberFormat="1" applyFont="1" applyFill="1" applyBorder="1" applyAlignment="1">
      <alignment horizontal="center" vertical="center"/>
    </xf>
    <xf numFmtId="14" fontId="74" fillId="0" borderId="48" xfId="3976" applyNumberFormat="1" applyFont="1" applyFill="1" applyBorder="1" applyAlignment="1">
      <alignment horizontal="center" vertical="center"/>
    </xf>
    <xf numFmtId="14" fontId="74" fillId="0" borderId="43" xfId="3976" applyNumberFormat="1" applyFont="1" applyFill="1" applyBorder="1" applyAlignment="1">
      <alignment horizontal="left" vertical="center" wrapText="1"/>
    </xf>
    <xf numFmtId="0" fontId="74" fillId="0" borderId="62" xfId="3976" applyFont="1" applyFill="1" applyBorder="1" applyAlignment="1">
      <alignment horizontal="center" vertical="center"/>
    </xf>
    <xf numFmtId="0" fontId="74" fillId="0" borderId="71" xfId="3976" applyFont="1" applyFill="1" applyBorder="1" applyAlignment="1">
      <alignment horizontal="center" vertical="top" wrapText="1"/>
    </xf>
    <xf numFmtId="0" fontId="74" fillId="0" borderId="89" xfId="3976" applyFont="1" applyFill="1" applyBorder="1" applyAlignment="1">
      <alignment horizontal="left" vertical="center" wrapText="1"/>
    </xf>
    <xf numFmtId="0" fontId="74" fillId="0" borderId="73" xfId="3976" applyFont="1" applyFill="1" applyBorder="1" applyAlignment="1">
      <alignment horizontal="center" vertical="top" wrapText="1"/>
    </xf>
    <xf numFmtId="14" fontId="74" fillId="0" borderId="55" xfId="3976" applyNumberFormat="1" applyFont="1" applyFill="1" applyBorder="1" applyAlignment="1">
      <alignment horizontal="center" vertical="center" wrapText="1"/>
    </xf>
    <xf numFmtId="0" fontId="74" fillId="0" borderId="20" xfId="3976" applyFont="1" applyFill="1" applyBorder="1" applyAlignment="1">
      <alignment horizontal="center" vertical="center" wrapText="1"/>
    </xf>
    <xf numFmtId="14" fontId="74" fillId="0" borderId="61" xfId="3976" applyNumberFormat="1" applyFont="1" applyFill="1" applyBorder="1" applyAlignment="1">
      <alignment horizontal="center" vertical="center"/>
    </xf>
    <xf numFmtId="14" fontId="74" fillId="0" borderId="33" xfId="3976" applyNumberFormat="1" applyFont="1" applyFill="1" applyBorder="1" applyAlignment="1">
      <alignment horizontal="left" vertical="center" wrapText="1"/>
    </xf>
    <xf numFmtId="14" fontId="74" fillId="0" borderId="15" xfId="3976" applyNumberFormat="1" applyFont="1" applyFill="1" applyBorder="1" applyAlignment="1">
      <alignment horizontal="center" vertical="center" wrapText="1"/>
    </xf>
    <xf numFmtId="0" fontId="74" fillId="0" borderId="26" xfId="3976" applyFont="1" applyFill="1" applyBorder="1" applyAlignment="1">
      <alignment horizontal="center" vertical="center"/>
    </xf>
    <xf numFmtId="14" fontId="74" fillId="0" borderId="41" xfId="3976" applyNumberFormat="1" applyFont="1" applyFill="1" applyBorder="1" applyAlignment="1">
      <alignment horizontal="center" vertical="center"/>
    </xf>
    <xf numFmtId="14" fontId="74" fillId="0" borderId="32" xfId="3976" applyNumberFormat="1" applyFont="1" applyFill="1" applyBorder="1" applyAlignment="1">
      <alignment horizontal="left" vertical="center" wrapText="1"/>
    </xf>
    <xf numFmtId="14" fontId="74" fillId="0" borderId="40" xfId="3978" applyNumberFormat="1" applyFont="1" applyFill="1" applyBorder="1" applyAlignment="1">
      <alignment horizontal="center" vertical="center"/>
    </xf>
    <xf numFmtId="14" fontId="74" fillId="0" borderId="10" xfId="3976" applyNumberFormat="1" applyFont="1" applyFill="1" applyBorder="1" applyAlignment="1">
      <alignment horizontal="center" vertical="center" wrapText="1"/>
    </xf>
    <xf numFmtId="0" fontId="74" fillId="0" borderId="37" xfId="3976" applyFont="1" applyFill="1" applyBorder="1" applyAlignment="1">
      <alignment horizontal="center" vertical="center" wrapText="1"/>
    </xf>
    <xf numFmtId="14" fontId="74" fillId="0" borderId="51" xfId="3976" applyNumberFormat="1" applyFont="1" applyFill="1" applyBorder="1" applyAlignment="1">
      <alignment horizontal="center" vertical="center"/>
    </xf>
    <xf numFmtId="14" fontId="74" fillId="0" borderId="39" xfId="3976" applyNumberFormat="1" applyFont="1" applyFill="1" applyBorder="1" applyAlignment="1">
      <alignment horizontal="left" vertical="center" wrapText="1"/>
    </xf>
    <xf numFmtId="14" fontId="74" fillId="0" borderId="24" xfId="3976" applyNumberFormat="1" applyFont="1" applyFill="1" applyBorder="1" applyAlignment="1">
      <alignment horizontal="center" vertical="center"/>
    </xf>
    <xf numFmtId="14" fontId="74" fillId="0" borderId="25" xfId="3976" applyNumberFormat="1" applyFont="1" applyFill="1" applyBorder="1" applyAlignment="1">
      <alignment horizontal="center" vertical="center" wrapText="1"/>
    </xf>
    <xf numFmtId="0" fontId="53" fillId="0" borderId="28" xfId="3976" applyFont="1" applyFill="1" applyBorder="1" applyAlignment="1">
      <alignment horizontal="center" vertical="center" wrapText="1"/>
    </xf>
    <xf numFmtId="0" fontId="74" fillId="0" borderId="57" xfId="3976" applyFont="1" applyFill="1" applyBorder="1" applyAlignment="1">
      <alignment horizontal="center" vertical="center" wrapText="1"/>
    </xf>
    <xf numFmtId="14" fontId="74" fillId="0" borderId="12" xfId="3978" applyNumberFormat="1" applyFont="1" applyFill="1" applyBorder="1" applyAlignment="1">
      <alignment horizontal="center" vertical="center"/>
    </xf>
    <xf numFmtId="14" fontId="74" fillId="0" borderId="12" xfId="3976" applyNumberFormat="1" applyFont="1" applyFill="1" applyBorder="1" applyAlignment="1">
      <alignment horizontal="left" vertical="center" wrapText="1"/>
    </xf>
    <xf numFmtId="0" fontId="74" fillId="0" borderId="60" xfId="3976" applyFont="1" applyFill="1" applyBorder="1" applyAlignment="1">
      <alignment horizontal="center" vertical="top" wrapText="1"/>
    </xf>
    <xf numFmtId="0" fontId="74" fillId="0" borderId="59" xfId="3976" applyFont="1" applyFill="1" applyBorder="1" applyAlignment="1">
      <alignment horizontal="left" vertical="center" wrapText="1"/>
    </xf>
    <xf numFmtId="0" fontId="74" fillId="0" borderId="47" xfId="3976" applyFont="1" applyFill="1" applyBorder="1" applyAlignment="1">
      <alignment horizontal="center" vertical="top" wrapText="1"/>
    </xf>
    <xf numFmtId="14" fontId="74" fillId="0" borderId="15" xfId="3978" applyNumberFormat="1" applyFont="1" applyFill="1" applyBorder="1" applyAlignment="1">
      <alignment horizontal="center"/>
    </xf>
    <xf numFmtId="0" fontId="74" fillId="0" borderId="26" xfId="3976" applyFont="1" applyFill="1" applyBorder="1" applyAlignment="1">
      <alignment horizontal="center" vertical="center" wrapText="1"/>
    </xf>
    <xf numFmtId="0" fontId="74" fillId="0" borderId="30" xfId="3976" applyFont="1" applyFill="1" applyBorder="1" applyAlignment="1">
      <alignment horizontal="center" vertical="center" wrapText="1"/>
    </xf>
    <xf numFmtId="0" fontId="74" fillId="0" borderId="28" xfId="3976" applyFont="1" applyFill="1" applyBorder="1" applyAlignment="1">
      <alignment horizontal="center" vertical="center" wrapText="1"/>
    </xf>
    <xf numFmtId="14" fontId="74" fillId="0" borderId="34" xfId="2660" applyNumberFormat="1" applyFont="1" applyFill="1" applyBorder="1" applyAlignment="1">
      <alignment horizontal="center" vertical="center"/>
    </xf>
    <xf numFmtId="0" fontId="74" fillId="0" borderId="60" xfId="3976" applyFont="1" applyFill="1" applyBorder="1" applyAlignment="1">
      <alignment horizontal="center" vertical="center" wrapText="1"/>
    </xf>
    <xf numFmtId="0" fontId="74" fillId="0" borderId="47" xfId="3976" applyFont="1" applyFill="1" applyBorder="1" applyAlignment="1">
      <alignment horizontal="center" vertical="center" wrapText="1"/>
    </xf>
    <xf numFmtId="166" fontId="74" fillId="0" borderId="32" xfId="2660" applyNumberFormat="1" applyFont="1" applyFill="1" applyBorder="1" applyAlignment="1">
      <alignment horizontal="left" vertical="center" wrapText="1"/>
    </xf>
    <xf numFmtId="14" fontId="74" fillId="0" borderId="43" xfId="3978" applyNumberFormat="1" applyFont="1" applyFill="1" applyBorder="1" applyAlignment="1">
      <alignment horizontal="center" vertical="center"/>
    </xf>
    <xf numFmtId="14" fontId="74" fillId="0" borderId="43" xfId="3976" applyNumberFormat="1" applyFont="1" applyFill="1" applyBorder="1" applyAlignment="1">
      <alignment horizontal="left" vertical="top" wrapText="1"/>
    </xf>
    <xf numFmtId="0" fontId="74" fillId="0" borderId="71" xfId="3976" applyFont="1" applyFill="1" applyBorder="1" applyAlignment="1">
      <alignment horizontal="center" vertical="center"/>
    </xf>
    <xf numFmtId="0" fontId="74" fillId="0" borderId="74" xfId="3976" applyFont="1" applyFill="1" applyBorder="1" applyAlignment="1">
      <alignment horizontal="center" vertical="center" wrapText="1"/>
    </xf>
    <xf numFmtId="0" fontId="74" fillId="0" borderId="73" xfId="3976" applyFont="1" applyFill="1" applyBorder="1" applyAlignment="1">
      <alignment horizontal="center" vertical="center" wrapText="1"/>
    </xf>
    <xf numFmtId="14" fontId="74" fillId="0" borderId="25" xfId="3976" applyNumberFormat="1" applyFont="1" applyFill="1" applyBorder="1" applyAlignment="1">
      <alignment horizontal="left" vertical="center" wrapText="1"/>
    </xf>
    <xf numFmtId="14" fontId="74" fillId="0" borderId="28" xfId="3976" applyNumberFormat="1" applyFont="1" applyFill="1" applyBorder="1" applyAlignment="1">
      <alignment horizontal="left" vertical="center" wrapText="1"/>
    </xf>
    <xf numFmtId="14" fontId="74" fillId="0" borderId="0" xfId="3978" applyNumberFormat="1" applyFont="1" applyFill="1" applyBorder="1" applyAlignment="1">
      <alignment horizontal="center" vertical="center"/>
    </xf>
    <xf numFmtId="14" fontId="74" fillId="0" borderId="0" xfId="3976" applyNumberFormat="1" applyFont="1" applyFill="1" applyBorder="1" applyAlignment="1">
      <alignment horizontal="center" vertical="center"/>
    </xf>
    <xf numFmtId="14" fontId="74" fillId="0" borderId="64" xfId="3976" applyNumberFormat="1" applyFont="1" applyFill="1" applyBorder="1" applyAlignment="1">
      <alignment horizontal="left" vertical="center" wrapText="1"/>
    </xf>
    <xf numFmtId="0" fontId="74" fillId="0" borderId="64" xfId="3976" applyFont="1" applyFill="1" applyBorder="1" applyAlignment="1">
      <alignment horizontal="center" vertical="center"/>
    </xf>
    <xf numFmtId="0" fontId="74" fillId="0" borderId="64" xfId="3976" applyFont="1" applyFill="1" applyBorder="1" applyAlignment="1">
      <alignment horizontal="center" vertical="center" wrapText="1"/>
    </xf>
    <xf numFmtId="0" fontId="72" fillId="0" borderId="0" xfId="3976" applyFont="1" applyFill="1" applyAlignment="1">
      <alignment horizontal="centerContinuous"/>
    </xf>
    <xf numFmtId="0" fontId="72" fillId="0" borderId="0" xfId="3976" applyFont="1" applyFill="1" applyAlignment="1">
      <alignment horizontal="center" wrapText="1"/>
    </xf>
    <xf numFmtId="14" fontId="74" fillId="0" borderId="47" xfId="3976" applyNumberFormat="1" applyFont="1" applyFill="1" applyBorder="1" applyAlignment="1">
      <alignment horizontal="center" wrapText="1"/>
    </xf>
    <xf numFmtId="0" fontId="74" fillId="0" borderId="12" xfId="3976" applyFont="1" applyFill="1" applyBorder="1" applyAlignment="1">
      <alignment horizontal="center" wrapText="1"/>
    </xf>
    <xf numFmtId="42" fontId="74" fillId="0" borderId="13" xfId="3977" applyNumberFormat="1" applyFont="1" applyFill="1" applyBorder="1" applyAlignment="1" applyProtection="1">
      <alignment horizontal="center" wrapText="1"/>
      <protection locked="0"/>
    </xf>
    <xf numFmtId="14" fontId="74" fillId="0" borderId="18" xfId="3976" applyNumberFormat="1" applyFont="1" applyFill="1" applyBorder="1" applyAlignment="1">
      <alignment horizontal="center" wrapText="1"/>
    </xf>
    <xf numFmtId="0" fontId="74" fillId="0" borderId="15" xfId="3976" applyFont="1" applyFill="1" applyBorder="1" applyAlignment="1">
      <alignment horizontal="center" wrapText="1"/>
    </xf>
    <xf numFmtId="42" fontId="74" fillId="0" borderId="16" xfId="3977" applyNumberFormat="1" applyFont="1" applyFill="1" applyBorder="1" applyAlignment="1" applyProtection="1">
      <alignment horizontal="center" wrapText="1"/>
      <protection locked="0"/>
    </xf>
    <xf numFmtId="14" fontId="74" fillId="0" borderId="14" xfId="3976" applyNumberFormat="1" applyFont="1" applyFill="1" applyBorder="1" applyAlignment="1">
      <alignment horizontal="center" vertical="center" wrapText="1"/>
    </xf>
    <xf numFmtId="14" fontId="74" fillId="0" borderId="48" xfId="3976" applyNumberFormat="1" applyFont="1" applyFill="1" applyBorder="1" applyAlignment="1">
      <alignment vertical="center" wrapText="1"/>
    </xf>
    <xf numFmtId="1" fontId="75" fillId="0" borderId="43" xfId="3976" applyNumberFormat="1" applyFont="1" applyFill="1" applyBorder="1" applyAlignment="1">
      <alignment horizontal="center" vertical="center" wrapText="1"/>
    </xf>
    <xf numFmtId="14" fontId="74" fillId="0" borderId="57" xfId="3976" applyNumberFormat="1" applyFont="1" applyFill="1" applyBorder="1" applyAlignment="1">
      <alignment horizontal="center" wrapText="1"/>
    </xf>
    <xf numFmtId="0" fontId="74" fillId="0" borderId="25" xfId="3976" applyFont="1" applyFill="1" applyBorder="1" applyAlignment="1">
      <alignment horizontal="center" wrapText="1"/>
    </xf>
    <xf numFmtId="42" fontId="74" fillId="0" borderId="56" xfId="3977" applyNumberFormat="1" applyFont="1" applyFill="1" applyBorder="1" applyAlignment="1" applyProtection="1">
      <alignment horizontal="center" wrapText="1"/>
      <protection locked="0"/>
    </xf>
    <xf numFmtId="14" fontId="74" fillId="0" borderId="0" xfId="3978" applyNumberFormat="1" applyFont="1" applyFill="1" applyBorder="1"/>
    <xf numFmtId="6" fontId="74" fillId="0" borderId="0" xfId="3978" applyNumberFormat="1" applyFont="1" applyFill="1" applyBorder="1"/>
    <xf numFmtId="42" fontId="74" fillId="0" borderId="0" xfId="3976" applyNumberFormat="1" applyFont="1" applyFill="1" applyBorder="1"/>
    <xf numFmtId="0" fontId="72" fillId="0" borderId="0" xfId="3976" applyFont="1" applyFill="1" applyBorder="1" applyAlignment="1">
      <alignment horizontal="center" wrapText="1"/>
    </xf>
    <xf numFmtId="0" fontId="72" fillId="0" borderId="0" xfId="3977" applyFont="1" applyFill="1" applyBorder="1" applyAlignment="1" applyProtection="1">
      <alignment horizontal="center" wrapText="1"/>
      <protection locked="0"/>
    </xf>
    <xf numFmtId="14" fontId="74" fillId="0" borderId="20" xfId="2867" applyNumberFormat="1" applyFont="1" applyFill="1" applyBorder="1" applyAlignment="1">
      <alignment horizontal="right" vertical="center"/>
    </xf>
    <xf numFmtId="1" fontId="75" fillId="0" borderId="72" xfId="2818" applyNumberFormat="1" applyFont="1" applyFill="1" applyBorder="1" applyAlignment="1">
      <alignment horizontal="center" vertical="center"/>
    </xf>
    <xf numFmtId="6" fontId="74" fillId="0" borderId="72" xfId="2660" applyNumberFormat="1" applyFont="1" applyFill="1" applyBorder="1" applyAlignment="1">
      <alignment vertical="center"/>
    </xf>
    <xf numFmtId="14" fontId="53" fillId="0" borderId="41" xfId="2858" applyNumberFormat="1" applyFont="1" applyFill="1" applyBorder="1" applyAlignment="1">
      <alignment horizontal="right" vertical="center"/>
    </xf>
    <xf numFmtId="166" fontId="53" fillId="0" borderId="18" xfId="2659" applyNumberFormat="1" applyFont="1" applyFill="1" applyBorder="1" applyAlignment="1">
      <alignment vertical="center"/>
    </xf>
    <xf numFmtId="14" fontId="53" fillId="0" borderId="24" xfId="2858" applyNumberFormat="1" applyFont="1" applyFill="1" applyBorder="1" applyAlignment="1">
      <alignment horizontal="center" vertical="center" wrapText="1"/>
    </xf>
    <xf numFmtId="49" fontId="53" fillId="0" borderId="89" xfId="2858" applyNumberFormat="1" applyFont="1" applyFill="1" applyBorder="1" applyAlignment="1">
      <alignment horizontal="left" vertical="center" wrapText="1"/>
    </xf>
    <xf numFmtId="166" fontId="74" fillId="0" borderId="43" xfId="2660" quotePrefix="1" applyNumberFormat="1" applyFont="1" applyFill="1" applyBorder="1" applyAlignment="1">
      <alignment horizontal="center" vertical="center"/>
    </xf>
    <xf numFmtId="166" fontId="74" fillId="0" borderId="62" xfId="2660" applyNumberFormat="1" applyFont="1" applyFill="1" applyBorder="1" applyAlignment="1">
      <alignment horizontal="left" vertical="center" wrapText="1"/>
    </xf>
    <xf numFmtId="166" fontId="53" fillId="0" borderId="49" xfId="2858" applyNumberFormat="1" applyFont="1" applyFill="1" applyBorder="1" applyAlignment="1">
      <alignment horizontal="center" vertical="center" wrapText="1"/>
    </xf>
    <xf numFmtId="14" fontId="74" fillId="0" borderId="24" xfId="3944" applyNumberFormat="1" applyFont="1" applyFill="1" applyBorder="1" applyAlignment="1">
      <alignment horizontal="center"/>
    </xf>
    <xf numFmtId="165" fontId="78" fillId="0" borderId="25" xfId="2660" applyNumberFormat="1" applyFont="1" applyFill="1" applyBorder="1"/>
    <xf numFmtId="0" fontId="74" fillId="0" borderId="25" xfId="2660" applyNumberFormat="1" applyFont="1" applyFill="1" applyBorder="1" applyAlignment="1">
      <alignment horizontal="center" vertical="center"/>
    </xf>
    <xf numFmtId="0" fontId="74" fillId="0" borderId="56" xfId="3944" applyFont="1" applyFill="1" applyBorder="1" applyAlignment="1">
      <alignment horizontal="center"/>
    </xf>
    <xf numFmtId="14" fontId="74" fillId="0" borderId="57" xfId="3946" applyNumberFormat="1" applyFont="1" applyFill="1" applyBorder="1" applyAlignment="1">
      <alignment horizontal="center"/>
    </xf>
    <xf numFmtId="42" fontId="74" fillId="0" borderId="25" xfId="2660" applyNumberFormat="1" applyFont="1" applyFill="1" applyBorder="1" applyAlignment="1">
      <alignment horizontal="center" vertical="center"/>
    </xf>
    <xf numFmtId="165" fontId="74" fillId="0" borderId="56" xfId="2660" applyNumberFormat="1" applyFont="1" applyFill="1" applyBorder="1"/>
    <xf numFmtId="14" fontId="74" fillId="0" borderId="57" xfId="3944" applyNumberFormat="1" applyFont="1" applyFill="1" applyBorder="1" applyAlignment="1">
      <alignment horizontal="center"/>
    </xf>
    <xf numFmtId="42" fontId="74" fillId="0" borderId="25" xfId="3946" applyNumberFormat="1" applyFont="1" applyFill="1" applyBorder="1" applyAlignment="1">
      <alignment horizontal="center" wrapText="1"/>
    </xf>
    <xf numFmtId="0" fontId="2" fillId="0" borderId="0" xfId="3979"/>
    <xf numFmtId="0" fontId="96" fillId="0" borderId="0" xfId="3979" applyFont="1"/>
    <xf numFmtId="165" fontId="96" fillId="0" borderId="61" xfId="3979" applyNumberFormat="1" applyFont="1" applyFill="1" applyBorder="1"/>
    <xf numFmtId="0" fontId="96" fillId="0" borderId="0" xfId="3979" applyFont="1" applyFill="1" applyBorder="1" applyAlignment="1">
      <alignment horizontal="left" wrapText="1"/>
    </xf>
    <xf numFmtId="165" fontId="96" fillId="0" borderId="0" xfId="3979" applyNumberFormat="1" applyFont="1" applyBorder="1"/>
    <xf numFmtId="165" fontId="2" fillId="0" borderId="0" xfId="3979" applyNumberFormat="1" applyBorder="1"/>
    <xf numFmtId="0" fontId="2" fillId="0" borderId="0" xfId="3980" applyFill="1" applyBorder="1"/>
    <xf numFmtId="0" fontId="96" fillId="0" borderId="92" xfId="3980" applyFont="1" applyFill="1" applyBorder="1" applyAlignment="1">
      <alignment horizontal="center" wrapText="1"/>
    </xf>
    <xf numFmtId="0" fontId="96" fillId="0" borderId="66" xfId="3980" applyFont="1" applyFill="1" applyBorder="1" applyAlignment="1">
      <alignment horizontal="center" wrapText="1"/>
    </xf>
    <xf numFmtId="0" fontId="96" fillId="0" borderId="45" xfId="3980" applyFont="1" applyFill="1" applyBorder="1" applyAlignment="1">
      <alignment horizontal="center" wrapText="1"/>
    </xf>
    <xf numFmtId="0" fontId="96" fillId="0" borderId="44" xfId="3980" applyFont="1" applyFill="1" applyBorder="1" applyAlignment="1">
      <alignment horizontal="center" wrapText="1"/>
    </xf>
    <xf numFmtId="14" fontId="50" fillId="0" borderId="0" xfId="2818" applyNumberFormat="1" applyFont="1" applyFill="1" applyBorder="1" applyAlignment="1"/>
    <xf numFmtId="0" fontId="53" fillId="0" borderId="22" xfId="2858" applyFont="1" applyFill="1" applyBorder="1" applyAlignment="1">
      <alignment vertical="center"/>
    </xf>
    <xf numFmtId="0" fontId="74" fillId="0" borderId="43" xfId="3104" applyFont="1" applyFill="1" applyBorder="1" applyAlignment="1">
      <alignment horizontal="center" vertical="center"/>
    </xf>
    <xf numFmtId="0" fontId="74" fillId="0" borderId="43" xfId="3968" applyFont="1" applyFill="1" applyBorder="1" applyAlignment="1">
      <alignment horizontal="left" vertical="center"/>
    </xf>
    <xf numFmtId="42" fontId="53" fillId="0" borderId="43" xfId="3968" applyNumberFormat="1" applyFont="1" applyFill="1" applyBorder="1" applyAlignment="1">
      <alignment vertical="center"/>
    </xf>
    <xf numFmtId="0" fontId="53" fillId="0" borderId="43" xfId="3968" applyFont="1" applyFill="1" applyBorder="1" applyAlignment="1">
      <alignment horizontal="center" vertical="center"/>
    </xf>
    <xf numFmtId="0" fontId="53" fillId="0" borderId="10" xfId="0" applyFont="1" applyFill="1" applyBorder="1" applyAlignment="1">
      <alignment vertical="center"/>
    </xf>
    <xf numFmtId="16" fontId="74" fillId="0" borderId="10" xfId="3103" applyNumberFormat="1" applyFont="1" applyFill="1" applyBorder="1" applyAlignment="1">
      <alignment vertical="center" wrapText="1"/>
    </xf>
    <xf numFmtId="42" fontId="74" fillId="0" borderId="57" xfId="3968" applyNumberFormat="1" applyFont="1" applyFill="1" applyBorder="1" applyAlignment="1">
      <alignment wrapText="1"/>
    </xf>
    <xf numFmtId="42" fontId="53" fillId="0" borderId="25" xfId="3968" applyNumberFormat="1" applyFont="1" applyFill="1" applyBorder="1" applyAlignment="1">
      <alignment wrapText="1"/>
    </xf>
    <xf numFmtId="0" fontId="53" fillId="0" borderId="56" xfId="2858" applyFont="1" applyFill="1" applyBorder="1" applyAlignment="1">
      <alignment horizontal="left" wrapText="1"/>
    </xf>
    <xf numFmtId="0" fontId="72" fillId="0" borderId="31" xfId="3981" applyFont="1" applyFill="1" applyBorder="1" applyAlignment="1">
      <alignment horizontal="centerContinuous"/>
    </xf>
    <xf numFmtId="0" fontId="72" fillId="0" borderId="46" xfId="3981" applyFont="1" applyFill="1" applyBorder="1" applyAlignment="1">
      <alignment horizontal="centerContinuous"/>
    </xf>
    <xf numFmtId="0" fontId="72" fillId="0" borderId="47" xfId="3981" applyFont="1" applyFill="1" applyBorder="1" applyAlignment="1">
      <alignment horizontal="centerContinuous"/>
    </xf>
    <xf numFmtId="0" fontId="72" fillId="0" borderId="25" xfId="3981" applyFont="1" applyFill="1" applyBorder="1" applyAlignment="1">
      <alignment horizontal="center"/>
    </xf>
    <xf numFmtId="0" fontId="72" fillId="0" borderId="40" xfId="3981" applyFont="1" applyFill="1" applyBorder="1" applyAlignment="1">
      <alignment horizontal="center" wrapText="1"/>
    </xf>
    <xf numFmtId="0" fontId="72" fillId="0" borderId="40" xfId="3981" applyFont="1" applyFill="1" applyBorder="1" applyAlignment="1">
      <alignment horizontal="center"/>
    </xf>
    <xf numFmtId="0" fontId="72" fillId="0" borderId="28" xfId="3981" applyFont="1" applyFill="1" applyBorder="1" applyAlignment="1" applyProtection="1">
      <alignment horizontal="center" wrapText="1"/>
      <protection locked="0"/>
    </xf>
    <xf numFmtId="0" fontId="72" fillId="0" borderId="10" xfId="3981" applyFont="1" applyFill="1" applyBorder="1" applyAlignment="1" applyProtection="1">
      <alignment horizontal="center" wrapText="1"/>
      <protection locked="0"/>
    </xf>
    <xf numFmtId="0" fontId="72" fillId="0" borderId="36" xfId="3981" applyFont="1" applyFill="1" applyBorder="1" applyAlignment="1">
      <alignment horizontal="center" wrapText="1"/>
    </xf>
    <xf numFmtId="14" fontId="74" fillId="0" borderId="59" xfId="3981" applyNumberFormat="1" applyFont="1" applyFill="1" applyBorder="1" applyAlignment="1">
      <alignment horizontal="center"/>
    </xf>
    <xf numFmtId="14" fontId="74" fillId="0" borderId="12" xfId="3981" applyNumberFormat="1" applyFont="1" applyFill="1" applyBorder="1" applyAlignment="1">
      <alignment horizontal="center"/>
    </xf>
    <xf numFmtId="42" fontId="74" fillId="0" borderId="12" xfId="3981" applyNumberFormat="1" applyFont="1" applyFill="1" applyBorder="1"/>
    <xf numFmtId="0" fontId="74" fillId="0" borderId="13" xfId="3981" applyFont="1" applyFill="1" applyBorder="1" applyAlignment="1">
      <alignment horizontal="center"/>
    </xf>
    <xf numFmtId="0" fontId="53" fillId="0" borderId="24" xfId="2858" applyNumberFormat="1" applyFont="1" applyFill="1" applyBorder="1" applyAlignment="1">
      <alignment horizontal="center" vertical="center"/>
    </xf>
    <xf numFmtId="14" fontId="74" fillId="0" borderId="34" xfId="3981" applyNumberFormat="1" applyFont="1" applyFill="1" applyBorder="1" applyAlignment="1">
      <alignment horizontal="center" vertical="center"/>
    </xf>
    <xf numFmtId="0" fontId="74" fillId="0" borderId="25" xfId="3981" applyFont="1" applyFill="1" applyBorder="1" applyAlignment="1">
      <alignment vertical="center"/>
    </xf>
    <xf numFmtId="0" fontId="74" fillId="0" borderId="34" xfId="3981" applyFont="1" applyFill="1" applyBorder="1" applyAlignment="1">
      <alignment vertical="center"/>
    </xf>
    <xf numFmtId="0" fontId="74" fillId="0" borderId="25" xfId="3981" applyFont="1" applyFill="1" applyBorder="1" applyAlignment="1">
      <alignment horizontal="center" vertical="center"/>
    </xf>
    <xf numFmtId="0" fontId="74" fillId="0" borderId="58" xfId="3981" applyFont="1" applyFill="1" applyBorder="1" applyAlignment="1">
      <alignment horizontal="center" vertical="center" wrapText="1"/>
    </xf>
    <xf numFmtId="42" fontId="74" fillId="0" borderId="34" xfId="3981" applyNumberFormat="1" applyFont="1" applyFill="1" applyBorder="1" applyAlignment="1">
      <alignment vertical="center"/>
    </xf>
    <xf numFmtId="0" fontId="74" fillId="0" borderId="34" xfId="3981" applyFont="1" applyFill="1" applyBorder="1" applyAlignment="1">
      <alignment horizontal="center" vertical="center"/>
    </xf>
    <xf numFmtId="0" fontId="74" fillId="0" borderId="58" xfId="3981" applyFont="1" applyFill="1" applyBorder="1" applyAlignment="1">
      <alignment horizontal="center" vertical="center"/>
    </xf>
    <xf numFmtId="14" fontId="74" fillId="0" borderId="0" xfId="3981" applyNumberFormat="1" applyFont="1" applyFill="1" applyBorder="1" applyAlignment="1">
      <alignment horizontal="center"/>
    </xf>
    <xf numFmtId="0" fontId="74" fillId="0" borderId="0" xfId="3981" applyFont="1" applyFill="1" applyBorder="1"/>
    <xf numFmtId="0" fontId="74" fillId="0" borderId="0" xfId="3981" applyFont="1" applyFill="1" applyBorder="1" applyAlignment="1">
      <alignment horizontal="center"/>
    </xf>
    <xf numFmtId="0" fontId="74" fillId="0" borderId="0" xfId="3981" applyFont="1" applyFill="1" applyBorder="1" applyAlignment="1">
      <alignment horizontal="center" wrapText="1"/>
    </xf>
    <xf numFmtId="0" fontId="74" fillId="0" borderId="0" xfId="3981" applyFont="1" applyFill="1" applyBorder="1" applyAlignment="1">
      <alignment vertical="center" wrapText="1"/>
    </xf>
    <xf numFmtId="42" fontId="74" fillId="0" borderId="0" xfId="3981" applyNumberFormat="1" applyFont="1" applyFill="1" applyBorder="1"/>
    <xf numFmtId="14" fontId="72" fillId="0" borderId="48" xfId="3981" applyNumberFormat="1" applyFont="1" applyFill="1" applyBorder="1" applyAlignment="1">
      <alignment horizontal="center" vertical="center"/>
    </xf>
    <xf numFmtId="14" fontId="72" fillId="0" borderId="43" xfId="3981" applyNumberFormat="1" applyFont="1" applyFill="1" applyBorder="1" applyAlignment="1">
      <alignment horizontal="center" vertical="center"/>
    </xf>
    <xf numFmtId="14" fontId="72" fillId="0" borderId="49" xfId="3981" applyNumberFormat="1" applyFont="1" applyFill="1" applyBorder="1" applyAlignment="1">
      <alignment horizontal="center" vertical="center" wrapText="1"/>
    </xf>
    <xf numFmtId="14" fontId="74" fillId="0" borderId="19" xfId="3981" applyNumberFormat="1" applyFont="1" applyFill="1" applyBorder="1" applyAlignment="1">
      <alignment horizontal="center" vertical="center"/>
    </xf>
    <xf numFmtId="14" fontId="74" fillId="0" borderId="55" xfId="3981" applyNumberFormat="1" applyFont="1" applyFill="1" applyBorder="1" applyAlignment="1">
      <alignment vertical="center"/>
    </xf>
    <xf numFmtId="14" fontId="74" fillId="0" borderId="21" xfId="3981" applyNumberFormat="1" applyFont="1" applyFill="1" applyBorder="1" applyAlignment="1">
      <alignment vertical="center"/>
    </xf>
    <xf numFmtId="6" fontId="74" fillId="0" borderId="0" xfId="3981" applyNumberFormat="1" applyFont="1" applyFill="1" applyBorder="1"/>
    <xf numFmtId="14" fontId="53" fillId="0" borderId="24" xfId="2858" applyNumberFormat="1" applyFont="1" applyFill="1" applyBorder="1" applyAlignment="1">
      <alignment horizontal="center"/>
    </xf>
    <xf numFmtId="0" fontId="53" fillId="0" borderId="25" xfId="2858" applyFont="1" applyFill="1" applyBorder="1" applyAlignment="1"/>
    <xf numFmtId="0" fontId="53" fillId="0" borderId="56" xfId="2858" applyFont="1" applyFill="1" applyBorder="1" applyAlignment="1"/>
    <xf numFmtId="14" fontId="74" fillId="0" borderId="0" xfId="3981" applyNumberFormat="1" applyFont="1" applyFill="1" applyBorder="1"/>
    <xf numFmtId="9" fontId="53" fillId="0" borderId="0" xfId="2858" applyNumberFormat="1" applyFont="1" applyFill="1"/>
    <xf numFmtId="0" fontId="50" fillId="0" borderId="0" xfId="2858" applyFont="1" applyFill="1"/>
    <xf numFmtId="0" fontId="50" fillId="0" borderId="48" xfId="2858" applyFont="1" applyFill="1" applyBorder="1" applyAlignment="1">
      <alignment horizontal="center"/>
    </xf>
    <xf numFmtId="0" fontId="50" fillId="0" borderId="43" xfId="2858" applyFont="1" applyFill="1" applyBorder="1" applyAlignment="1">
      <alignment horizontal="center"/>
    </xf>
    <xf numFmtId="0" fontId="53" fillId="0" borderId="32" xfId="2858" applyFont="1" applyFill="1" applyBorder="1" applyAlignment="1">
      <alignment horizontal="left"/>
    </xf>
    <xf numFmtId="0" fontId="53" fillId="0" borderId="34" xfId="2858" applyFont="1" applyFill="1" applyBorder="1" applyAlignment="1">
      <alignment horizontal="left"/>
    </xf>
    <xf numFmtId="0" fontId="53" fillId="0" borderId="31" xfId="2858" applyFont="1" applyFill="1" applyBorder="1" applyAlignment="1">
      <alignment horizontal="left" wrapText="1"/>
    </xf>
    <xf numFmtId="0" fontId="53" fillId="0" borderId="14" xfId="0" applyFont="1" applyFill="1" applyBorder="1" applyAlignment="1">
      <alignment horizontal="center" wrapText="1"/>
    </xf>
    <xf numFmtId="14" fontId="53" fillId="0" borderId="15" xfId="0" applyNumberFormat="1" applyFont="1" applyFill="1" applyBorder="1" applyAlignment="1">
      <alignment horizontal="center" wrapText="1"/>
    </xf>
    <xf numFmtId="0" fontId="53" fillId="0" borderId="15" xfId="0" applyFont="1" applyFill="1" applyBorder="1" applyAlignment="1">
      <alignment wrapText="1"/>
    </xf>
    <xf numFmtId="42" fontId="53" fillId="0" borderId="15" xfId="0" applyNumberFormat="1" applyFont="1" applyFill="1" applyBorder="1" applyAlignment="1">
      <alignment wrapText="1"/>
    </xf>
    <xf numFmtId="0" fontId="53" fillId="0" borderId="32" xfId="0" applyFont="1" applyFill="1" applyBorder="1" applyAlignment="1">
      <alignment wrapText="1"/>
    </xf>
    <xf numFmtId="8" fontId="53" fillId="0" borderId="0" xfId="2858" applyNumberFormat="1" applyFont="1" applyFill="1" applyAlignment="1">
      <alignment wrapText="1"/>
    </xf>
    <xf numFmtId="42" fontId="53" fillId="0" borderId="0" xfId="2858" applyNumberFormat="1" applyFont="1" applyFill="1" applyAlignment="1">
      <alignment horizontal="center" wrapText="1"/>
    </xf>
    <xf numFmtId="10" fontId="53" fillId="0" borderId="0" xfId="2858" applyNumberFormat="1" applyFont="1" applyFill="1" applyAlignment="1">
      <alignment horizontal="center" wrapText="1"/>
    </xf>
    <xf numFmtId="44" fontId="53" fillId="0" borderId="0" xfId="2858" applyNumberFormat="1" applyFont="1" applyFill="1" applyAlignment="1">
      <alignment wrapText="1"/>
    </xf>
    <xf numFmtId="0" fontId="53" fillId="0" borderId="33" xfId="2858" applyFont="1" applyFill="1" applyBorder="1" applyAlignment="1">
      <alignment horizontal="center" wrapText="1"/>
    </xf>
    <xf numFmtId="0" fontId="50" fillId="0" borderId="62" xfId="2858" applyFont="1" applyFill="1" applyBorder="1" applyAlignment="1">
      <alignment horizontal="center" wrapText="1"/>
    </xf>
    <xf numFmtId="0" fontId="50" fillId="0" borderId="43" xfId="2858" applyFont="1" applyFill="1" applyBorder="1" applyAlignment="1">
      <alignment horizontal="center" wrapText="1"/>
    </xf>
    <xf numFmtId="0" fontId="53" fillId="0" borderId="0" xfId="2858" applyFont="1" applyFill="1" applyAlignment="1">
      <alignment wrapText="1"/>
    </xf>
    <xf numFmtId="0" fontId="53" fillId="0" borderId="0" xfId="2858" applyFont="1" applyFill="1"/>
    <xf numFmtId="0" fontId="50" fillId="0" borderId="73" xfId="2858" applyFont="1" applyFill="1" applyBorder="1" applyAlignment="1">
      <alignment horizontal="center" wrapText="1"/>
    </xf>
    <xf numFmtId="0" fontId="50" fillId="0" borderId="0" xfId="2858" applyFont="1" applyFill="1" applyAlignment="1">
      <alignment horizontal="center" wrapText="1"/>
    </xf>
    <xf numFmtId="0" fontId="50" fillId="0" borderId="90" xfId="2858" applyFont="1" applyFill="1" applyBorder="1" applyAlignment="1">
      <alignment horizontal="center" wrapText="1"/>
    </xf>
    <xf numFmtId="0" fontId="53" fillId="0" borderId="0" xfId="2858" applyFont="1" applyFill="1" applyAlignment="1">
      <alignment horizontal="center" wrapText="1"/>
    </xf>
    <xf numFmtId="0" fontId="50" fillId="0" borderId="71" xfId="2858" applyFont="1" applyFill="1" applyBorder="1" applyAlignment="1">
      <alignment horizontal="center" wrapText="1"/>
    </xf>
    <xf numFmtId="0" fontId="50" fillId="0" borderId="48" xfId="2858" applyFont="1" applyFill="1" applyBorder="1" applyAlignment="1">
      <alignment horizontal="center" wrapText="1"/>
    </xf>
    <xf numFmtId="0" fontId="50" fillId="0" borderId="45" xfId="2858" applyFont="1" applyFill="1" applyBorder="1" applyAlignment="1">
      <alignment horizontal="center" wrapText="1"/>
    </xf>
    <xf numFmtId="0" fontId="50" fillId="0" borderId="49" xfId="2858" applyFont="1" applyFill="1" applyBorder="1" applyAlignment="1">
      <alignment horizontal="center" wrapText="1"/>
    </xf>
    <xf numFmtId="14" fontId="74" fillId="0" borderId="14" xfId="2818" applyNumberFormat="1" applyFont="1" applyFill="1" applyBorder="1" applyAlignment="1">
      <alignment horizontal="center" vertical="center" wrapText="1"/>
    </xf>
    <xf numFmtId="1" fontId="75" fillId="0" borderId="18" xfId="2818" applyNumberFormat="1" applyFont="1" applyFill="1" applyBorder="1" applyAlignment="1">
      <alignment horizontal="center" vertical="center" wrapText="1"/>
    </xf>
    <xf numFmtId="0" fontId="53" fillId="0" borderId="61" xfId="2858" applyFont="1" applyFill="1" applyBorder="1" applyAlignment="1">
      <alignment horizontal="center" wrapText="1"/>
    </xf>
    <xf numFmtId="165" fontId="53" fillId="0" borderId="21" xfId="2858" applyNumberFormat="1" applyFont="1" applyFill="1" applyBorder="1" applyAlignment="1">
      <alignment wrapText="1"/>
    </xf>
    <xf numFmtId="0" fontId="53" fillId="0" borderId="52" xfId="0" applyFont="1" applyFill="1" applyBorder="1" applyAlignment="1">
      <alignment horizontal="center" wrapText="1"/>
    </xf>
    <xf numFmtId="14" fontId="53" fillId="0" borderId="40" xfId="0" applyNumberFormat="1" applyFont="1" applyFill="1" applyBorder="1" applyAlignment="1">
      <alignment horizontal="center" wrapText="1"/>
    </xf>
    <xf numFmtId="0" fontId="53" fillId="0" borderId="40" xfId="0" applyFont="1" applyFill="1" applyBorder="1" applyAlignment="1">
      <alignment wrapText="1"/>
    </xf>
    <xf numFmtId="165" fontId="53" fillId="0" borderId="40" xfId="0" applyNumberFormat="1" applyFont="1" applyFill="1" applyBorder="1" applyAlignment="1">
      <alignment wrapText="1"/>
    </xf>
    <xf numFmtId="0" fontId="53" fillId="0" borderId="42" xfId="0" applyFont="1" applyFill="1" applyBorder="1" applyAlignment="1">
      <alignment wrapText="1"/>
    </xf>
    <xf numFmtId="166" fontId="74" fillId="0" borderId="22" xfId="2660" applyNumberFormat="1" applyFont="1" applyFill="1" applyBorder="1" applyAlignment="1"/>
    <xf numFmtId="0" fontId="53" fillId="0" borderId="36" xfId="2858" applyFont="1" applyFill="1" applyBorder="1" applyAlignment="1">
      <alignment horizontal="center"/>
    </xf>
    <xf numFmtId="0" fontId="53" fillId="0" borderId="21" xfId="2858" applyFont="1" applyFill="1" applyBorder="1" applyAlignment="1">
      <alignment horizontal="center"/>
    </xf>
    <xf numFmtId="0" fontId="53" fillId="0" borderId="39" xfId="2858" applyFont="1" applyFill="1" applyBorder="1" applyAlignment="1">
      <alignment horizontal="center" wrapText="1"/>
    </xf>
    <xf numFmtId="0" fontId="53" fillId="0" borderId="33" xfId="2858" applyFont="1" applyFill="1" applyBorder="1" applyAlignment="1">
      <alignment horizontal="center" wrapText="1"/>
    </xf>
    <xf numFmtId="44" fontId="0" fillId="0" borderId="55" xfId="0" applyNumberFormat="1" applyBorder="1"/>
    <xf numFmtId="44" fontId="0" fillId="0" borderId="15" xfId="0" applyNumberFormat="1" applyBorder="1"/>
    <xf numFmtId="0" fontId="0" fillId="0" borderId="23" xfId="0" applyBorder="1"/>
    <xf numFmtId="0" fontId="0" fillId="0" borderId="18" xfId="0" applyBorder="1"/>
    <xf numFmtId="0" fontId="2" fillId="0" borderId="75" xfId="3979" applyBorder="1"/>
    <xf numFmtId="165" fontId="96" fillId="0" borderId="55" xfId="0" applyNumberFormat="1" applyFont="1" applyBorder="1"/>
    <xf numFmtId="165" fontId="96" fillId="0" borderId="15" xfId="0" applyNumberFormat="1" applyFont="1" applyBorder="1"/>
    <xf numFmtId="165" fontId="53" fillId="0" borderId="26" xfId="2858" applyNumberFormat="1" applyFont="1" applyFill="1" applyBorder="1"/>
    <xf numFmtId="0" fontId="53" fillId="0" borderId="18" xfId="2858" applyFont="1" applyFill="1" applyBorder="1" applyAlignment="1">
      <alignment horizontal="center"/>
    </xf>
    <xf numFmtId="0" fontId="53" fillId="0" borderId="41" xfId="2858" applyFont="1" applyFill="1" applyBorder="1"/>
    <xf numFmtId="0" fontId="53" fillId="0" borderId="23" xfId="2858" applyFont="1" applyFill="1" applyBorder="1" applyAlignment="1">
      <alignment horizontal="center"/>
    </xf>
    <xf numFmtId="0" fontId="53" fillId="0" borderId="19" xfId="2858" applyFont="1" applyFill="1" applyBorder="1" applyAlignment="1"/>
    <xf numFmtId="0" fontId="53" fillId="0" borderId="55" xfId="2858" applyFont="1" applyFill="1" applyBorder="1" applyAlignment="1"/>
    <xf numFmtId="0" fontId="53" fillId="0" borderId="21" xfId="2858" applyFont="1" applyFill="1" applyBorder="1" applyAlignment="1"/>
    <xf numFmtId="14" fontId="53" fillId="0" borderId="55" xfId="2858" applyNumberFormat="1" applyFont="1" applyFill="1" applyBorder="1" applyAlignment="1">
      <alignment horizontal="center" vertical="center"/>
    </xf>
    <xf numFmtId="0" fontId="53" fillId="0" borderId="19" xfId="2858" applyFont="1" applyFill="1" applyBorder="1" applyAlignment="1">
      <alignment horizontal="center" vertical="center"/>
    </xf>
    <xf numFmtId="0" fontId="53" fillId="0" borderId="55" xfId="2858" applyFont="1" applyFill="1" applyBorder="1" applyAlignment="1">
      <alignment vertical="center"/>
    </xf>
    <xf numFmtId="14" fontId="53" fillId="0" borderId="19" xfId="2858" applyNumberFormat="1" applyFont="1" applyFill="1" applyBorder="1" applyAlignment="1">
      <alignment horizontal="center" vertical="center"/>
    </xf>
    <xf numFmtId="0" fontId="53" fillId="0" borderId="55" xfId="2858" applyFont="1" applyFill="1" applyBorder="1" applyAlignment="1">
      <alignment vertical="center" wrapText="1"/>
    </xf>
    <xf numFmtId="0" fontId="53" fillId="0" borderId="0" xfId="0" applyFont="1" applyFill="1" applyAlignment="1"/>
    <xf numFmtId="42" fontId="53" fillId="0" borderId="55" xfId="2858" applyNumberFormat="1" applyFont="1" applyFill="1" applyBorder="1" applyAlignment="1">
      <alignment vertical="center"/>
    </xf>
    <xf numFmtId="0" fontId="53" fillId="0" borderId="55" xfId="2858" applyFont="1" applyFill="1" applyBorder="1"/>
    <xf numFmtId="0" fontId="53" fillId="0" borderId="55" xfId="2858" applyFont="1" applyFill="1" applyBorder="1" applyAlignment="1">
      <alignment horizontal="center" vertical="center" wrapText="1"/>
    </xf>
    <xf numFmtId="0" fontId="53" fillId="0" borderId="10" xfId="2858" applyFont="1" applyFill="1" applyBorder="1" applyAlignment="1">
      <alignment horizontal="left"/>
    </xf>
    <xf numFmtId="14" fontId="53" fillId="0" borderId="15" xfId="2858" applyNumberFormat="1"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33" xfId="2858" applyFont="1" applyFill="1" applyBorder="1" applyAlignment="1">
      <alignment horizontal="center" vertical="center"/>
    </xf>
    <xf numFmtId="0" fontId="53" fillId="0" borderId="0" xfId="2858" applyFont="1" applyFill="1"/>
    <xf numFmtId="0" fontId="53" fillId="0" borderId="0" xfId="2858" applyFont="1" applyFill="1" applyAlignment="1"/>
    <xf numFmtId="42" fontId="53" fillId="0" borderId="16" xfId="2858" applyNumberFormat="1" applyFont="1" applyFill="1" applyBorder="1" applyAlignment="1">
      <alignment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xf>
    <xf numFmtId="0" fontId="53" fillId="0" borderId="25" xfId="2858" applyFont="1" applyFill="1" applyBorder="1" applyAlignment="1">
      <alignment vertical="center"/>
    </xf>
    <xf numFmtId="0" fontId="53" fillId="0" borderId="15" xfId="2858" applyFont="1" applyFill="1" applyBorder="1" applyAlignment="1">
      <alignment horizontal="center" vertical="center"/>
    </xf>
    <xf numFmtId="0" fontId="53" fillId="0" borderId="25" xfId="2858" applyFont="1" applyFill="1" applyBorder="1" applyAlignment="1">
      <alignment horizontal="center" vertical="center"/>
    </xf>
    <xf numFmtId="0" fontId="53" fillId="0" borderId="25" xfId="2858" applyFont="1" applyFill="1" applyBorder="1" applyAlignment="1">
      <alignment horizontal="center" vertical="center" wrapText="1"/>
    </xf>
    <xf numFmtId="0" fontId="50" fillId="0" borderId="0" xfId="2858" applyFont="1" applyFill="1" applyAlignment="1">
      <alignment horizontal="center"/>
    </xf>
    <xf numFmtId="0" fontId="53" fillId="0" borderId="0" xfId="2858" applyFont="1" applyFill="1" applyAlignment="1">
      <alignment horizontal="center" wrapText="1"/>
    </xf>
    <xf numFmtId="0" fontId="53" fillId="0" borderId="0" xfId="0" applyFont="1" applyFill="1" applyAlignment="1">
      <alignment wrapText="1"/>
    </xf>
    <xf numFmtId="42" fontId="53" fillId="0" borderId="21" xfId="2858" applyNumberFormat="1" applyFont="1" applyFill="1" applyBorder="1" applyAlignment="1">
      <alignment vertical="center"/>
    </xf>
    <xf numFmtId="0" fontId="53" fillId="0" borderId="21" xfId="2858" applyFont="1" applyFill="1" applyBorder="1" applyAlignment="1">
      <alignment vertical="center"/>
    </xf>
    <xf numFmtId="0" fontId="53" fillId="0" borderId="24" xfId="2858" applyFont="1" applyFill="1" applyBorder="1" applyAlignment="1">
      <alignment horizontal="center"/>
    </xf>
    <xf numFmtId="0" fontId="72" fillId="0" borderId="24" xfId="3982" applyFont="1" applyFill="1" applyBorder="1" applyAlignment="1" applyProtection="1">
      <alignment horizontal="center" wrapText="1"/>
      <protection locked="0"/>
    </xf>
    <xf numFmtId="0" fontId="72" fillId="0" borderId="25" xfId="3982" applyFont="1" applyFill="1" applyBorder="1" applyAlignment="1" applyProtection="1">
      <alignment wrapText="1"/>
      <protection locked="0"/>
    </xf>
    <xf numFmtId="14" fontId="72" fillId="0" borderId="56" xfId="3981" applyNumberFormat="1" applyFont="1" applyFill="1" applyBorder="1" applyAlignment="1">
      <alignment horizontal="center" wrapText="1"/>
    </xf>
    <xf numFmtId="165" fontId="100" fillId="0" borderId="32" xfId="0" applyNumberFormat="1" applyFont="1" applyFill="1" applyBorder="1"/>
    <xf numFmtId="165" fontId="100" fillId="0" borderId="41" xfId="0" applyNumberFormat="1" applyFont="1" applyFill="1" applyBorder="1"/>
    <xf numFmtId="165" fontId="100" fillId="0" borderId="16" xfId="0" applyNumberFormat="1" applyFont="1" applyFill="1" applyBorder="1"/>
    <xf numFmtId="165" fontId="100" fillId="0" borderId="0" xfId="0" applyNumberFormat="1" applyFont="1" applyFill="1"/>
    <xf numFmtId="0" fontId="53" fillId="0" borderId="121" xfId="2858" applyFont="1" applyFill="1" applyBorder="1" applyAlignment="1">
      <alignment horizontal="left" vertical="top"/>
    </xf>
    <xf numFmtId="0" fontId="53" fillId="0" borderId="23" xfId="2858" applyFont="1" applyFill="1" applyBorder="1" applyAlignment="1">
      <alignment horizontal="left" vertical="top"/>
    </xf>
    <xf numFmtId="0" fontId="53" fillId="0" borderId="33" xfId="2858" applyFont="1" applyFill="1" applyBorder="1" applyAlignment="1">
      <alignment horizontal="left" vertical="center" wrapText="1"/>
    </xf>
    <xf numFmtId="0" fontId="53" fillId="0" borderId="23" xfId="2858" quotePrefix="1" applyFont="1" applyFill="1" applyBorder="1" applyAlignment="1">
      <alignment horizontal="center" vertical="center" wrapText="1"/>
    </xf>
    <xf numFmtId="166" fontId="53" fillId="0" borderId="55" xfId="2858" quotePrefix="1" applyNumberFormat="1" applyFont="1" applyFill="1" applyBorder="1" applyAlignment="1">
      <alignment horizontal="left" vertical="center" wrapText="1"/>
    </xf>
    <xf numFmtId="166" fontId="74" fillId="0" borderId="55" xfId="2660" quotePrefix="1" applyNumberFormat="1" applyFont="1" applyFill="1" applyBorder="1" applyAlignment="1">
      <alignment horizontal="left" vertical="center"/>
    </xf>
    <xf numFmtId="42" fontId="53" fillId="0" borderId="25" xfId="2858" applyNumberFormat="1" applyFont="1" applyFill="1" applyBorder="1" applyAlignment="1">
      <alignment horizontal="center" vertical="center"/>
    </xf>
    <xf numFmtId="0" fontId="53" fillId="0" borderId="30" xfId="2858" applyFont="1" applyFill="1" applyBorder="1" applyAlignment="1">
      <alignment horizontal="center"/>
    </xf>
    <xf numFmtId="166" fontId="53" fillId="0" borderId="55" xfId="2858" applyNumberFormat="1" applyFont="1" applyFill="1" applyBorder="1" applyAlignment="1">
      <alignment vertical="center" wrapText="1"/>
    </xf>
    <xf numFmtId="14" fontId="53" fillId="0" borderId="32" xfId="2858" applyNumberFormat="1" applyFont="1" applyFill="1" applyBorder="1" applyAlignment="1">
      <alignment vertical="center" wrapText="1"/>
    </xf>
    <xf numFmtId="0" fontId="74" fillId="0" borderId="32" xfId="2660" applyNumberFormat="1" applyFont="1" applyFill="1" applyBorder="1" applyAlignment="1">
      <alignment horizontal="left"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14" fontId="53" fillId="0" borderId="55" xfId="2858" applyNumberFormat="1" applyFont="1" applyFill="1" applyBorder="1" applyAlignment="1">
      <alignment horizontal="center" vertical="center"/>
    </xf>
    <xf numFmtId="0" fontId="53" fillId="0" borderId="21" xfId="2858" applyFont="1" applyFill="1" applyBorder="1" applyAlignment="1">
      <alignment horizontal="center" vertical="center" wrapText="1"/>
    </xf>
    <xf numFmtId="0" fontId="53" fillId="0" borderId="55" xfId="2858" applyFont="1" applyFill="1" applyBorder="1" applyAlignment="1">
      <alignment vertical="center" wrapText="1"/>
    </xf>
    <xf numFmtId="0" fontId="53" fillId="0" borderId="0" xfId="2858" applyFont="1" applyFill="1" applyBorder="1" applyAlignment="1">
      <alignment horizontal="center"/>
    </xf>
    <xf numFmtId="0" fontId="53" fillId="0" borderId="0" xfId="2858" applyFont="1" applyFill="1" applyBorder="1" applyAlignment="1">
      <alignment wrapText="1"/>
    </xf>
    <xf numFmtId="0" fontId="53" fillId="0" borderId="0" xfId="2858" applyFont="1" applyFill="1" applyBorder="1" applyAlignment="1">
      <alignment horizontal="left" wrapText="1"/>
    </xf>
    <xf numFmtId="0" fontId="53" fillId="0" borderId="0" xfId="2858" applyFont="1" applyFill="1" applyBorder="1" applyAlignment="1">
      <alignment horizontal="left"/>
    </xf>
    <xf numFmtId="0" fontId="53" fillId="0" borderId="0" xfId="2858" applyFont="1" applyFill="1" applyAlignment="1"/>
    <xf numFmtId="0" fontId="50" fillId="0" borderId="0" xfId="2858" applyFont="1" applyFill="1" applyBorder="1" applyAlignment="1">
      <alignment horizontal="center" wrapText="1"/>
    </xf>
    <xf numFmtId="42" fontId="50" fillId="0" borderId="88" xfId="2858" applyNumberFormat="1" applyFont="1" applyFill="1" applyBorder="1"/>
    <xf numFmtId="0" fontId="50" fillId="0" borderId="0" xfId="2858" applyFont="1" applyFill="1" applyBorder="1" applyAlignment="1">
      <alignment horizontal="center"/>
    </xf>
    <xf numFmtId="42" fontId="50" fillId="0" borderId="88" xfId="2858" applyNumberFormat="1" applyFont="1" applyFill="1" applyBorder="1" applyAlignment="1"/>
    <xf numFmtId="42" fontId="53" fillId="0" borderId="12" xfId="2858" applyNumberFormat="1" applyFont="1" applyFill="1" applyBorder="1" applyAlignment="1">
      <alignment vertical="center"/>
    </xf>
    <xf numFmtId="42" fontId="53" fillId="0" borderId="15" xfId="2858" applyNumberFormat="1" applyFont="1" applyFill="1" applyBorder="1" applyAlignment="1">
      <alignment vertical="center"/>
    </xf>
    <xf numFmtId="14" fontId="53" fillId="0" borderId="15" xfId="2858" applyNumberFormat="1" applyFont="1" applyFill="1" applyBorder="1" applyAlignment="1">
      <alignment horizontal="center"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25" xfId="2858" applyFont="1" applyFill="1" applyBorder="1" applyAlignment="1">
      <alignment vertical="center" wrapText="1"/>
    </xf>
    <xf numFmtId="0" fontId="53" fillId="0" borderId="15" xfId="2858" applyFont="1" applyFill="1" applyBorder="1" applyAlignment="1">
      <alignment horizontal="center" vertical="center" wrapText="1"/>
    </xf>
    <xf numFmtId="0" fontId="53" fillId="0" borderId="25" xfId="2858" applyFont="1" applyFill="1" applyBorder="1" applyAlignment="1">
      <alignment horizontal="center" vertical="center" wrapText="1"/>
    </xf>
    <xf numFmtId="42" fontId="53" fillId="0" borderId="25" xfId="2858" applyNumberFormat="1" applyFont="1" applyFill="1" applyBorder="1" applyAlignment="1">
      <alignment vertical="center"/>
    </xf>
    <xf numFmtId="0" fontId="53" fillId="0" borderId="12" xfId="2858" applyFont="1" applyFill="1" applyBorder="1" applyAlignment="1">
      <alignment vertical="center" wrapText="1"/>
    </xf>
    <xf numFmtId="14" fontId="74" fillId="0" borderId="18" xfId="3976" applyNumberFormat="1" applyFont="1" applyFill="1" applyBorder="1" applyAlignment="1">
      <alignment horizontal="center" vertical="center" wrapText="1"/>
    </xf>
    <xf numFmtId="1" fontId="75" fillId="0" borderId="15" xfId="3976" applyNumberFormat="1" applyFont="1" applyFill="1" applyBorder="1" applyAlignment="1">
      <alignment horizontal="center" vertical="center" wrapText="1"/>
    </xf>
    <xf numFmtId="14" fontId="53" fillId="0" borderId="12" xfId="2858" applyNumberFormat="1" applyFont="1" applyFill="1" applyBorder="1" applyAlignment="1">
      <alignment horizontal="center" vertical="center"/>
    </xf>
    <xf numFmtId="0" fontId="72" fillId="0" borderId="0" xfId="3976" applyFont="1" applyFill="1" applyAlignment="1">
      <alignment horizontal="center"/>
    </xf>
    <xf numFmtId="0" fontId="53" fillId="0" borderId="0" xfId="2858" applyFont="1" applyFill="1" applyBorder="1"/>
    <xf numFmtId="0" fontId="53" fillId="0" borderId="0" xfId="2858" applyFont="1" applyFill="1" applyBorder="1" applyAlignment="1">
      <alignment horizontal="left" vertical="top" wrapText="1"/>
    </xf>
    <xf numFmtId="0" fontId="53" fillId="0" borderId="0" xfId="2858" applyFont="1" applyFill="1"/>
    <xf numFmtId="14" fontId="53" fillId="0" borderId="55" xfId="2858" applyNumberFormat="1" applyFont="1" applyFill="1" applyBorder="1" applyAlignment="1">
      <alignment horizontal="left" vertical="center" wrapText="1"/>
    </xf>
    <xf numFmtId="14" fontId="74" fillId="0" borderId="55" xfId="3976" applyNumberFormat="1" applyFont="1" applyFill="1" applyBorder="1" applyAlignment="1">
      <alignment horizontal="left" vertical="top" wrapText="1"/>
    </xf>
    <xf numFmtId="0" fontId="74" fillId="0" borderId="17" xfId="3976" applyFont="1" applyFill="1" applyBorder="1" applyAlignment="1">
      <alignment horizontal="center" vertical="center" wrapText="1"/>
    </xf>
    <xf numFmtId="0" fontId="74" fillId="0" borderId="18" xfId="3976" applyFont="1" applyFill="1" applyBorder="1" applyAlignment="1">
      <alignment horizontal="center" vertical="center" wrapText="1"/>
    </xf>
    <xf numFmtId="0" fontId="74" fillId="0" borderId="35" xfId="3976" applyFont="1" applyFill="1" applyBorder="1" applyAlignment="1">
      <alignment horizontal="center" vertical="center" wrapText="1"/>
    </xf>
    <xf numFmtId="166" fontId="74" fillId="0" borderId="22" xfId="2660" quotePrefix="1" applyNumberFormat="1" applyFont="1" applyFill="1" applyBorder="1" applyAlignment="1">
      <alignment horizontal="center" vertical="center"/>
    </xf>
    <xf numFmtId="0" fontId="53" fillId="0" borderId="38" xfId="2858" applyFont="1" applyFill="1" applyBorder="1" applyAlignment="1">
      <alignment horizontal="center" vertical="center" wrapText="1"/>
    </xf>
    <xf numFmtId="14" fontId="74" fillId="0" borderId="50" xfId="3976" applyNumberFormat="1" applyFont="1" applyFill="1" applyBorder="1" applyAlignment="1">
      <alignment horizontal="center" vertical="center"/>
    </xf>
    <xf numFmtId="14" fontId="74" fillId="0" borderId="19" xfId="3976" applyNumberFormat="1" applyFont="1" applyFill="1" applyBorder="1" applyAlignment="1">
      <alignment horizontal="center" vertical="center"/>
    </xf>
    <xf numFmtId="14" fontId="74" fillId="0" borderId="55" xfId="3976" applyNumberFormat="1" applyFont="1" applyFill="1" applyBorder="1" applyAlignment="1">
      <alignment horizontal="left" vertical="center" wrapText="1"/>
    </xf>
    <xf numFmtId="42" fontId="53" fillId="0" borderId="55" xfId="2858" applyNumberFormat="1" applyFont="1" applyFill="1" applyBorder="1" applyAlignment="1">
      <alignment horizontal="center" vertical="center" wrapText="1"/>
    </xf>
    <xf numFmtId="0" fontId="74" fillId="0" borderId="39" xfId="3976" applyFont="1" applyFill="1" applyBorder="1" applyAlignment="1">
      <alignment horizontal="center" vertical="center"/>
    </xf>
    <xf numFmtId="0" fontId="74" fillId="0" borderId="33" xfId="3976" applyFont="1" applyFill="1" applyBorder="1" applyAlignment="1">
      <alignment horizontal="center" vertical="center"/>
    </xf>
    <xf numFmtId="0" fontId="74" fillId="0" borderId="72" xfId="3976" applyFont="1" applyFill="1" applyBorder="1" applyAlignment="1">
      <alignment horizontal="center" vertical="center" wrapText="1"/>
    </xf>
    <xf numFmtId="0" fontId="53" fillId="0" borderId="55" xfId="2858" applyFont="1" applyFill="1" applyBorder="1" applyAlignment="1">
      <alignment horizontal="left" vertical="center" wrapText="1"/>
    </xf>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0" fontId="53" fillId="0" borderId="39" xfId="2858" applyFont="1" applyFill="1" applyBorder="1" applyAlignment="1">
      <alignment horizontal="center" vertical="center"/>
    </xf>
    <xf numFmtId="0" fontId="53" fillId="0" borderId="33" xfId="2858" applyFont="1" applyFill="1" applyBorder="1" applyAlignment="1">
      <alignment horizontal="center" vertical="center"/>
    </xf>
    <xf numFmtId="0" fontId="53" fillId="0" borderId="38" xfId="2858" applyFont="1" applyFill="1" applyBorder="1" applyAlignment="1">
      <alignment horizontal="center" vertical="top"/>
    </xf>
    <xf numFmtId="0" fontId="53" fillId="0" borderId="72" xfId="2858" applyFont="1" applyFill="1" applyBorder="1" applyAlignment="1">
      <alignment horizontal="center" vertical="top"/>
    </xf>
    <xf numFmtId="0" fontId="74" fillId="0" borderId="20" xfId="3976" applyFont="1" applyFill="1" applyBorder="1" applyAlignment="1">
      <alignment horizontal="left" vertical="center" wrapText="1"/>
    </xf>
    <xf numFmtId="0" fontId="74" fillId="0" borderId="23" xfId="3976" applyFont="1" applyFill="1" applyBorder="1" applyAlignment="1">
      <alignment horizontal="center" vertical="center" wrapText="1"/>
    </xf>
    <xf numFmtId="0" fontId="53" fillId="0" borderId="55" xfId="2858" quotePrefix="1" applyFont="1" applyFill="1" applyBorder="1" applyAlignment="1">
      <alignment horizontal="left" vertical="center" wrapText="1"/>
    </xf>
    <xf numFmtId="167" fontId="74" fillId="0" borderId="21" xfId="2660" quotePrefix="1" applyNumberFormat="1" applyFont="1" applyFill="1" applyBorder="1" applyAlignment="1">
      <alignment horizontal="center" vertical="center"/>
    </xf>
    <xf numFmtId="14" fontId="74" fillId="0" borderId="55" xfId="3978" applyNumberFormat="1" applyFont="1" applyFill="1" applyBorder="1" applyAlignment="1">
      <alignment horizontal="center" vertical="center"/>
    </xf>
    <xf numFmtId="0" fontId="53" fillId="0" borderId="15" xfId="2858" applyFont="1" applyFill="1" applyBorder="1" applyAlignment="1">
      <alignment horizontal="left" vertical="center" wrapText="1"/>
    </xf>
    <xf numFmtId="14" fontId="53" fillId="0" borderId="15" xfId="2858" applyNumberFormat="1" applyFont="1" applyFill="1" applyBorder="1" applyAlignment="1">
      <alignment horizontal="left" vertical="center" wrapText="1"/>
    </xf>
    <xf numFmtId="166" fontId="74" fillId="0" borderId="55" xfId="2660" quotePrefix="1" applyNumberFormat="1" applyFont="1" applyFill="1" applyBorder="1" applyAlignment="1">
      <alignment horizontal="center" vertical="center"/>
    </xf>
    <xf numFmtId="0" fontId="53" fillId="0" borderId="32" xfId="2858" applyFont="1" applyFill="1" applyBorder="1" applyAlignment="1">
      <alignment horizontal="center" vertical="center" wrapText="1"/>
    </xf>
    <xf numFmtId="0" fontId="74" fillId="0" borderId="38" xfId="3976" applyFont="1" applyFill="1" applyBorder="1" applyAlignment="1">
      <alignment horizontal="center" vertical="center"/>
    </xf>
    <xf numFmtId="0" fontId="74" fillId="0" borderId="72" xfId="3976" applyFont="1" applyFill="1" applyBorder="1" applyAlignment="1">
      <alignment horizontal="center" vertical="center"/>
    </xf>
    <xf numFmtId="0" fontId="53" fillId="0" borderId="68" xfId="2858" applyFont="1" applyFill="1" applyBorder="1" applyAlignment="1">
      <alignment horizontal="left" vertical="center" wrapText="1"/>
    </xf>
    <xf numFmtId="0" fontId="72" fillId="0" borderId="42" xfId="3976" applyFont="1" applyFill="1" applyBorder="1" applyAlignment="1">
      <alignment horizontal="center" wrapText="1"/>
    </xf>
    <xf numFmtId="0" fontId="53" fillId="0" borderId="0" xfId="2858" applyFont="1" applyFill="1" applyAlignment="1">
      <alignment horizontal="center" wrapText="1"/>
    </xf>
    <xf numFmtId="0" fontId="53" fillId="0" borderId="68" xfId="2858" applyFont="1" applyFill="1" applyBorder="1" applyAlignment="1">
      <alignment horizontal="center" vertical="center" wrapText="1"/>
    </xf>
    <xf numFmtId="14" fontId="53" fillId="0" borderId="40" xfId="2858" applyNumberFormat="1" applyFont="1" applyFill="1" applyBorder="1" applyAlignment="1">
      <alignment horizontal="center" vertical="center"/>
    </xf>
    <xf numFmtId="0" fontId="50" fillId="0" borderId="0" xfId="2858" applyFont="1" applyFill="1" applyAlignment="1">
      <alignment horizontal="right"/>
    </xf>
    <xf numFmtId="0" fontId="53" fillId="0" borderId="122" xfId="2858" applyFont="1" applyFill="1" applyBorder="1" applyAlignment="1">
      <alignment horizontal="center" vertical="center"/>
    </xf>
    <xf numFmtId="0" fontId="53" fillId="0" borderId="74" xfId="2858" applyFont="1" applyFill="1" applyBorder="1" applyAlignment="1">
      <alignment horizontal="left" vertical="center"/>
    </xf>
    <xf numFmtId="0" fontId="53" fillId="0" borderId="89" xfId="2858" applyFont="1" applyFill="1" applyBorder="1" applyAlignment="1">
      <alignment horizontal="center" vertical="center"/>
    </xf>
    <xf numFmtId="14" fontId="53" fillId="0" borderId="89" xfId="2858" applyNumberFormat="1" applyFont="1" applyFill="1" applyBorder="1" applyAlignment="1">
      <alignment vertical="center"/>
    </xf>
    <xf numFmtId="166" fontId="53" fillId="0" borderId="62" xfId="2858" applyNumberFormat="1" applyFont="1" applyFill="1" applyBorder="1" applyAlignment="1">
      <alignment horizontal="left" vertical="center"/>
    </xf>
    <xf numFmtId="165" fontId="53" fillId="0" borderId="43" xfId="2858" applyNumberFormat="1" applyFont="1" applyFill="1" applyBorder="1" applyAlignment="1">
      <alignment horizontal="center" vertical="center"/>
    </xf>
    <xf numFmtId="0" fontId="53" fillId="0" borderId="62" xfId="2858" applyFont="1" applyFill="1" applyBorder="1" applyAlignment="1">
      <alignment horizontal="left" vertical="center"/>
    </xf>
    <xf numFmtId="165" fontId="50" fillId="0" borderId="88" xfId="2858" applyNumberFormat="1" applyFont="1" applyFill="1" applyBorder="1"/>
    <xf numFmtId="165" fontId="50" fillId="0" borderId="0" xfId="2858" applyNumberFormat="1" applyFont="1" applyFill="1" applyBorder="1" applyAlignment="1"/>
    <xf numFmtId="0" fontId="53" fillId="0" borderId="0" xfId="2858" applyFont="1" applyFill="1" applyBorder="1" applyAlignment="1">
      <alignment horizontal="center"/>
    </xf>
    <xf numFmtId="0" fontId="53" fillId="0" borderId="0" xfId="2858" applyNumberFormat="1" applyFont="1" applyFill="1" applyBorder="1" applyAlignment="1">
      <alignment horizontal="center"/>
    </xf>
    <xf numFmtId="0" fontId="53" fillId="0" borderId="0" xfId="2858" applyFont="1" applyFill="1" applyBorder="1" applyAlignment="1">
      <alignment horizontal="left" wrapText="1"/>
    </xf>
    <xf numFmtId="0" fontId="50" fillId="0" borderId="0" xfId="2858" applyFont="1" applyFill="1" applyAlignment="1">
      <alignment horizontal="center"/>
    </xf>
    <xf numFmtId="0" fontId="50" fillId="0" borderId="0" xfId="2858" applyFont="1" applyFill="1" applyBorder="1" applyAlignment="1">
      <alignment horizontal="center" wrapText="1"/>
    </xf>
    <xf numFmtId="42" fontId="50" fillId="0" borderId="88" xfId="2858" applyNumberFormat="1" applyFont="1" applyFill="1" applyBorder="1"/>
    <xf numFmtId="0" fontId="50" fillId="0" borderId="34" xfId="2858" applyFont="1" applyFill="1" applyBorder="1" applyAlignment="1">
      <alignment horizontal="center"/>
    </xf>
    <xf numFmtId="0" fontId="53" fillId="0" borderId="0" xfId="2858" applyFont="1" applyFill="1" applyBorder="1"/>
    <xf numFmtId="0" fontId="53" fillId="0" borderId="0" xfId="2858" applyFont="1" applyFill="1"/>
    <xf numFmtId="0" fontId="53" fillId="0" borderId="21" xfId="2858" applyFont="1" applyFill="1" applyBorder="1"/>
    <xf numFmtId="0" fontId="53" fillId="0" borderId="0" xfId="2858" applyFont="1" applyFill="1" applyAlignment="1">
      <alignment horizontal="center" wrapText="1"/>
    </xf>
    <xf numFmtId="14" fontId="72" fillId="0" borderId="43" xfId="3981" applyNumberFormat="1" applyFont="1" applyFill="1" applyBorder="1" applyAlignment="1">
      <alignment horizontal="center" vertical="center" wrapText="1"/>
    </xf>
    <xf numFmtId="0" fontId="53" fillId="0" borderId="47" xfId="2858" applyFont="1" applyFill="1" applyBorder="1" applyAlignment="1">
      <alignment horizontal="center"/>
    </xf>
    <xf numFmtId="0" fontId="53" fillId="0" borderId="19" xfId="2858" applyFont="1" applyFill="1" applyBorder="1" applyAlignment="1">
      <alignment horizontal="center"/>
    </xf>
    <xf numFmtId="0" fontId="53" fillId="0" borderId="0" xfId="2858" applyFont="1" applyFill="1" applyBorder="1" applyAlignment="1">
      <alignment horizontal="center"/>
    </xf>
    <xf numFmtId="0" fontId="53" fillId="0" borderId="10" xfId="2858" applyFont="1" applyFill="1" applyBorder="1" applyAlignment="1">
      <alignment vertical="center"/>
    </xf>
    <xf numFmtId="0" fontId="53" fillId="0" borderId="55" xfId="2858" applyFont="1" applyFill="1" applyBorder="1" applyAlignment="1">
      <alignment vertical="center"/>
    </xf>
    <xf numFmtId="14" fontId="53" fillId="0" borderId="50" xfId="2858" applyNumberFormat="1" applyFont="1" applyFill="1" applyBorder="1" applyAlignment="1">
      <alignment horizontal="center" vertical="center"/>
    </xf>
    <xf numFmtId="14" fontId="53" fillId="0" borderId="19" xfId="2858" applyNumberFormat="1" applyFont="1" applyFill="1" applyBorder="1" applyAlignment="1">
      <alignment horizontal="center" vertical="center"/>
    </xf>
    <xf numFmtId="0" fontId="53" fillId="0" borderId="38" xfId="2858" applyFont="1" applyFill="1" applyBorder="1" applyAlignment="1">
      <alignment horizontal="center" vertical="center"/>
    </xf>
    <xf numFmtId="0" fontId="53" fillId="0" borderId="72" xfId="2858" applyFont="1" applyFill="1" applyBorder="1" applyAlignment="1">
      <alignment horizontal="center" vertical="center"/>
    </xf>
    <xf numFmtId="0" fontId="53" fillId="0" borderId="0" xfId="2858" applyNumberFormat="1" applyFont="1" applyFill="1" applyBorder="1" applyAlignment="1"/>
    <xf numFmtId="0" fontId="53" fillId="0" borderId="0" xfId="2858" applyNumberFormat="1" applyFont="1" applyFill="1" applyBorder="1" applyAlignment="1">
      <alignment wrapText="1"/>
    </xf>
    <xf numFmtId="0" fontId="53" fillId="0" borderId="0" xfId="2858" applyFont="1" applyFill="1" applyBorder="1" applyAlignment="1">
      <alignment horizontal="left" wrapText="1"/>
    </xf>
    <xf numFmtId="0" fontId="50" fillId="0" borderId="73" xfId="2858" applyFont="1" applyFill="1" applyBorder="1" applyAlignment="1">
      <alignment horizontal="center" wrapText="1"/>
    </xf>
    <xf numFmtId="0" fontId="50" fillId="0" borderId="43" xfId="2858" applyFont="1" applyFill="1" applyBorder="1" applyAlignment="1">
      <alignment horizontal="center" wrapText="1"/>
    </xf>
    <xf numFmtId="0" fontId="53" fillId="0" borderId="0" xfId="2858" applyFont="1" applyFill="1"/>
    <xf numFmtId="0" fontId="53" fillId="0" borderId="0" xfId="2858" applyFont="1" applyFill="1" applyAlignment="1">
      <alignment horizontal="left"/>
    </xf>
    <xf numFmtId="0" fontId="53" fillId="0" borderId="0" xfId="2858" applyFont="1" applyFill="1" applyAlignment="1">
      <alignment wrapText="1"/>
    </xf>
    <xf numFmtId="0" fontId="53" fillId="0" borderId="0" xfId="2858" applyFont="1" applyFill="1" applyBorder="1"/>
    <xf numFmtId="0" fontId="53" fillId="0" borderId="15" xfId="2858" applyFont="1" applyFill="1" applyBorder="1" applyAlignment="1">
      <alignment vertical="center"/>
    </xf>
    <xf numFmtId="0" fontId="53" fillId="0" borderId="15" xfId="2858" applyFont="1" applyFill="1" applyBorder="1" applyAlignment="1">
      <alignment horizontal="center" vertical="center"/>
    </xf>
    <xf numFmtId="42" fontId="50" fillId="0" borderId="88" xfId="2858" applyNumberFormat="1" applyFont="1" applyFill="1" applyBorder="1"/>
    <xf numFmtId="14" fontId="53" fillId="0" borderId="52" xfId="2858" applyNumberFormat="1" applyFont="1" applyFill="1" applyBorder="1" applyAlignment="1">
      <alignment horizontal="center" vertical="center" wrapText="1"/>
    </xf>
    <xf numFmtId="0" fontId="50" fillId="0" borderId="56" xfId="2858" applyFont="1" applyFill="1" applyBorder="1" applyAlignment="1">
      <alignment horizontal="center" wrapText="1"/>
    </xf>
    <xf numFmtId="0" fontId="53" fillId="0" borderId="29" xfId="2858" applyFont="1" applyFill="1" applyBorder="1" applyAlignment="1">
      <alignment horizontal="center" vertical="center"/>
    </xf>
    <xf numFmtId="0" fontId="53" fillId="0" borderId="71" xfId="2858" applyFont="1" applyFill="1" applyBorder="1" applyAlignment="1">
      <alignment horizontal="center" vertical="center"/>
    </xf>
    <xf numFmtId="0" fontId="53" fillId="0" borderId="21" xfId="2858" applyFont="1" applyFill="1" applyBorder="1" applyAlignment="1">
      <alignment vertical="center"/>
    </xf>
    <xf numFmtId="14" fontId="53" fillId="0" borderId="52" xfId="3968" applyNumberFormat="1" applyFont="1" applyFill="1" applyBorder="1" applyAlignment="1">
      <alignment horizontal="center" vertical="center" wrapText="1"/>
    </xf>
    <xf numFmtId="0" fontId="53" fillId="0" borderId="36" xfId="2858" applyFont="1" applyFill="1" applyBorder="1" applyAlignment="1">
      <alignment horizontal="center"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0" fontId="74" fillId="0" borderId="36" xfId="2818" applyFont="1" applyFill="1" applyBorder="1" applyAlignment="1">
      <alignment horizontal="center" vertical="center"/>
    </xf>
    <xf numFmtId="0" fontId="53" fillId="0" borderId="72" xfId="2858" applyFont="1" applyFill="1" applyBorder="1" applyAlignment="1">
      <alignment horizontal="center" vertical="center"/>
    </xf>
    <xf numFmtId="15" fontId="53" fillId="0" borderId="10" xfId="2858" applyNumberFormat="1" applyFont="1" applyFill="1" applyBorder="1" applyAlignment="1">
      <alignment vertical="center" wrapText="1"/>
    </xf>
    <xf numFmtId="165" fontId="53" fillId="0" borderId="10" xfId="2660" applyNumberFormat="1" applyFont="1" applyFill="1" applyBorder="1" applyAlignment="1">
      <alignment vertical="center"/>
    </xf>
    <xf numFmtId="165" fontId="53" fillId="0" borderId="55" xfId="2660" applyNumberFormat="1" applyFont="1" applyFill="1" applyBorder="1" applyAlignment="1">
      <alignment vertical="center"/>
    </xf>
    <xf numFmtId="15" fontId="53" fillId="0" borderId="36" xfId="2858" applyNumberFormat="1" applyFont="1" applyFill="1" applyBorder="1" applyAlignment="1">
      <alignment horizontal="center" vertical="center"/>
    </xf>
    <xf numFmtId="0" fontId="53" fillId="0" borderId="10" xfId="2858" applyFont="1" applyFill="1" applyBorder="1" applyAlignment="1">
      <alignment vertical="center"/>
    </xf>
    <xf numFmtId="14" fontId="53" fillId="0" borderId="10" xfId="2858" applyNumberFormat="1" applyFont="1" applyFill="1" applyBorder="1" applyAlignment="1">
      <alignment horizontal="center" vertical="center"/>
    </xf>
    <xf numFmtId="14" fontId="53" fillId="0" borderId="55" xfId="2858" applyNumberFormat="1" applyFont="1" applyFill="1" applyBorder="1" applyAlignment="1">
      <alignment horizontal="center" vertical="center"/>
    </xf>
    <xf numFmtId="0" fontId="53" fillId="0" borderId="50" xfId="2858" applyNumberFormat="1" applyFont="1" applyFill="1" applyBorder="1" applyAlignment="1">
      <alignment horizontal="center" vertical="center"/>
    </xf>
    <xf numFmtId="0" fontId="53" fillId="0" borderId="19" xfId="2858" applyNumberFormat="1" applyFont="1" applyFill="1" applyBorder="1" applyAlignment="1">
      <alignment horizontal="center" vertical="center"/>
    </xf>
    <xf numFmtId="1" fontId="77" fillId="0" borderId="35" xfId="2858" applyNumberFormat="1" applyFont="1" applyFill="1" applyBorder="1" applyAlignment="1">
      <alignment horizontal="center" vertical="center"/>
    </xf>
    <xf numFmtId="14" fontId="53" fillId="0" borderId="19" xfId="2858" applyNumberFormat="1" applyFont="1" applyFill="1" applyBorder="1" applyAlignment="1">
      <alignment horizontal="center" vertical="center"/>
    </xf>
    <xf numFmtId="49" fontId="74" fillId="0" borderId="50" xfId="2813" applyNumberFormat="1" applyFont="1" applyFill="1" applyBorder="1" applyAlignment="1">
      <alignment horizontal="left" vertical="center" wrapText="1"/>
    </xf>
    <xf numFmtId="49" fontId="74" fillId="0" borderId="19" xfId="2813" applyNumberFormat="1" applyFont="1" applyFill="1" applyBorder="1" applyAlignment="1">
      <alignment horizontal="left" vertical="center" wrapText="1"/>
    </xf>
    <xf numFmtId="0" fontId="53" fillId="0" borderId="42" xfId="2858" applyFont="1" applyFill="1" applyBorder="1" applyAlignment="1">
      <alignment horizontal="center" vertical="center" wrapText="1"/>
    </xf>
    <xf numFmtId="14" fontId="74" fillId="0" borderId="19" xfId="2818" applyNumberFormat="1" applyFont="1" applyFill="1" applyBorder="1" applyAlignment="1">
      <alignment horizontal="center" vertical="center"/>
    </xf>
    <xf numFmtId="1" fontId="75" fillId="0" borderId="23" xfId="2818" applyNumberFormat="1" applyFont="1" applyFill="1" applyBorder="1" applyAlignment="1">
      <alignment horizontal="center" vertical="center"/>
    </xf>
    <xf numFmtId="0" fontId="50" fillId="0" borderId="0" xfId="2858" applyFont="1" applyFill="1" applyBorder="1" applyAlignment="1">
      <alignment horizontal="right"/>
    </xf>
    <xf numFmtId="0" fontId="53" fillId="0" borderId="0" xfId="2858" applyFont="1" applyFill="1" applyBorder="1" applyAlignment="1">
      <alignment horizontal="center"/>
    </xf>
    <xf numFmtId="14" fontId="74" fillId="0" borderId="10" xfId="2893" applyNumberFormat="1" applyFont="1" applyFill="1" applyBorder="1" applyAlignment="1">
      <alignment horizontal="center" vertical="center"/>
    </xf>
    <xf numFmtId="0" fontId="74" fillId="0" borderId="10" xfId="2818" applyFont="1" applyFill="1" applyBorder="1" applyAlignment="1">
      <alignment vertical="center" wrapText="1"/>
    </xf>
    <xf numFmtId="0" fontId="53" fillId="0" borderId="0" xfId="2858" applyNumberFormat="1" applyFont="1" applyFill="1" applyBorder="1" applyAlignment="1">
      <alignment horizontal="center"/>
    </xf>
    <xf numFmtId="0" fontId="53" fillId="0" borderId="0" xfId="2858" applyNumberFormat="1" applyFont="1" applyFill="1" applyBorder="1" applyAlignment="1"/>
    <xf numFmtId="0" fontId="53" fillId="0" borderId="0" xfId="2858" applyFont="1" applyFill="1" applyBorder="1" applyAlignment="1">
      <alignment wrapText="1"/>
    </xf>
    <xf numFmtId="0" fontId="53" fillId="0" borderId="0" xfId="2858" applyFont="1" applyFill="1" applyBorder="1" applyAlignment="1">
      <alignment horizontal="left"/>
    </xf>
    <xf numFmtId="42" fontId="53" fillId="0" borderId="26" xfId="2858" applyNumberFormat="1" applyFont="1" applyFill="1" applyBorder="1" applyAlignment="1">
      <alignment horizontal="center" vertical="center"/>
    </xf>
    <xf numFmtId="0" fontId="50" fillId="0" borderId="0" xfId="2858" applyFont="1" applyFill="1" applyBorder="1" applyAlignment="1">
      <alignment horizontal="center"/>
    </xf>
    <xf numFmtId="14" fontId="53" fillId="0" borderId="1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15" xfId="2858" applyFont="1" applyFill="1" applyBorder="1" applyAlignment="1">
      <alignment vertical="center"/>
    </xf>
    <xf numFmtId="0" fontId="53" fillId="0" borderId="15" xfId="2858"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0" xfId="2858" applyFont="1" applyFill="1" applyBorder="1"/>
    <xf numFmtId="0" fontId="53" fillId="0" borderId="10" xfId="2858" applyFont="1" applyFill="1" applyBorder="1"/>
    <xf numFmtId="0" fontId="53" fillId="0" borderId="32" xfId="2858" applyFont="1" applyFill="1" applyBorder="1" applyAlignment="1">
      <alignment horizontal="center" vertical="center" wrapText="1"/>
    </xf>
    <xf numFmtId="0" fontId="53" fillId="0" borderId="0" xfId="2858" applyNumberFormat="1" applyFont="1" applyFill="1" applyBorder="1" applyAlignment="1">
      <alignment vertical="center"/>
    </xf>
    <xf numFmtId="166" fontId="74" fillId="0" borderId="19" xfId="2660" applyNumberFormat="1" applyFont="1" applyFill="1" applyBorder="1" applyAlignment="1">
      <alignment vertical="center"/>
    </xf>
    <xf numFmtId="14" fontId="53" fillId="0" borderId="41" xfId="2858" applyNumberFormat="1" applyFont="1" applyFill="1" applyBorder="1" applyAlignment="1">
      <alignment horizontal="center" vertical="center"/>
    </xf>
    <xf numFmtId="165" fontId="74" fillId="0" borderId="85" xfId="2660" applyNumberFormat="1" applyFont="1" applyFill="1" applyBorder="1" applyAlignment="1" applyProtection="1">
      <alignment horizontal="center" vertical="center" wrapText="1"/>
      <protection locked="0"/>
    </xf>
    <xf numFmtId="165" fontId="74" fillId="0" borderId="86" xfId="2660" applyNumberFormat="1" applyFont="1" applyFill="1" applyBorder="1" applyAlignment="1" applyProtection="1">
      <alignment horizontal="center" vertical="center" wrapText="1"/>
      <protection locked="0"/>
    </xf>
    <xf numFmtId="0" fontId="53" fillId="0" borderId="36" xfId="2858" applyFont="1" applyFill="1" applyBorder="1" applyAlignment="1">
      <alignment horizontal="center" vertical="center"/>
    </xf>
    <xf numFmtId="0" fontId="53" fillId="0" borderId="21" xfId="2858" applyFont="1" applyFill="1" applyBorder="1" applyAlignment="1">
      <alignment horizontal="center" vertical="center"/>
    </xf>
    <xf numFmtId="1" fontId="75" fillId="0" borderId="35" xfId="2867" applyNumberFormat="1" applyFont="1" applyFill="1" applyBorder="1" applyAlignment="1">
      <alignment horizontal="center" vertical="center" wrapText="1"/>
    </xf>
    <xf numFmtId="1" fontId="75" fillId="0" borderId="23" xfId="2867" applyNumberFormat="1" applyFont="1" applyFill="1" applyBorder="1" applyAlignment="1">
      <alignment horizontal="center" vertical="center" wrapText="1"/>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14" fontId="74" fillId="0" borderId="50" xfId="2893" applyNumberFormat="1" applyFont="1" applyFill="1" applyBorder="1" applyAlignment="1">
      <alignment horizontal="center" vertical="center"/>
    </xf>
    <xf numFmtId="14" fontId="74" fillId="0" borderId="19" xfId="2893" applyNumberFormat="1" applyFont="1" applyFill="1" applyBorder="1" applyAlignment="1">
      <alignment horizontal="center" vertical="center"/>
    </xf>
    <xf numFmtId="0" fontId="74" fillId="0" borderId="50" xfId="2875" applyFont="1" applyFill="1" applyBorder="1" applyAlignment="1">
      <alignment vertical="center"/>
    </xf>
    <xf numFmtId="0" fontId="74" fillId="0" borderId="19" xfId="2875" applyFont="1" applyFill="1" applyBorder="1" applyAlignment="1">
      <alignment vertical="center"/>
    </xf>
    <xf numFmtId="0" fontId="74" fillId="0" borderId="36" xfId="2875" applyFont="1" applyFill="1" applyBorder="1" applyAlignment="1">
      <alignment horizontal="center" vertical="center"/>
    </xf>
    <xf numFmtId="0" fontId="74" fillId="0" borderId="21" xfId="2875" applyFont="1" applyFill="1" applyBorder="1" applyAlignment="1">
      <alignment horizontal="center" vertical="center"/>
    </xf>
    <xf numFmtId="0" fontId="74" fillId="0" borderId="10" xfId="2875" applyFont="1" applyFill="1" applyBorder="1" applyAlignment="1">
      <alignment vertical="center" wrapText="1"/>
    </xf>
    <xf numFmtId="0" fontId="74" fillId="0" borderId="55" xfId="2875" applyFont="1" applyFill="1" applyBorder="1" applyAlignment="1">
      <alignment vertical="center" wrapText="1"/>
    </xf>
    <xf numFmtId="0" fontId="74" fillId="0" borderId="36" xfId="2818" applyFont="1" applyFill="1" applyBorder="1" applyAlignment="1">
      <alignment horizontal="center" vertical="center"/>
    </xf>
    <xf numFmtId="0" fontId="74" fillId="0" borderId="21" xfId="2818" applyFont="1" applyFill="1" applyBorder="1" applyAlignment="1">
      <alignment horizontal="center" vertical="center"/>
    </xf>
    <xf numFmtId="0" fontId="74" fillId="0" borderId="50" xfId="2867" applyFont="1" applyFill="1" applyBorder="1" applyAlignment="1">
      <alignment horizontal="left" vertical="center"/>
    </xf>
    <xf numFmtId="0" fontId="74" fillId="0" borderId="19" xfId="2867" applyFont="1" applyFill="1" applyBorder="1" applyAlignment="1">
      <alignment horizontal="left" vertical="center"/>
    </xf>
    <xf numFmtId="0" fontId="53" fillId="0" borderId="38" xfId="2858" applyFont="1" applyFill="1" applyBorder="1" applyAlignment="1">
      <alignment horizontal="center" vertical="center"/>
    </xf>
    <xf numFmtId="0" fontId="53" fillId="0" borderId="72" xfId="2858" applyFont="1" applyFill="1" applyBorder="1" applyAlignment="1">
      <alignment horizontal="center" vertical="center"/>
    </xf>
    <xf numFmtId="0" fontId="74" fillId="0" borderId="36" xfId="2893" applyFont="1" applyFill="1" applyBorder="1" applyAlignment="1">
      <alignment horizontal="center" vertical="center"/>
    </xf>
    <xf numFmtId="0" fontId="74" fillId="0" borderId="21" xfId="2893" applyFont="1" applyFill="1" applyBorder="1" applyAlignment="1">
      <alignment horizontal="center" vertical="center"/>
    </xf>
    <xf numFmtId="0" fontId="74" fillId="0" borderId="36" xfId="2881" applyFont="1" applyFill="1" applyBorder="1" applyAlignment="1">
      <alignment horizontal="center" vertical="center"/>
    </xf>
    <xf numFmtId="0" fontId="74" fillId="0" borderId="21" xfId="2881" applyFont="1" applyFill="1" applyBorder="1" applyAlignment="1">
      <alignment horizontal="center" vertical="center"/>
    </xf>
    <xf numFmtId="15" fontId="53" fillId="0" borderId="10" xfId="2858" applyNumberFormat="1" applyFont="1" applyFill="1" applyBorder="1" applyAlignment="1">
      <alignment vertical="center" wrapText="1"/>
    </xf>
    <xf numFmtId="15" fontId="53" fillId="0" borderId="55" xfId="2858" applyNumberFormat="1" applyFont="1" applyFill="1" applyBorder="1" applyAlignment="1">
      <alignment vertical="center" wrapText="1"/>
    </xf>
    <xf numFmtId="42" fontId="50" fillId="0" borderId="0" xfId="2858" applyNumberFormat="1" applyFont="1" applyFill="1" applyBorder="1" applyAlignment="1">
      <alignment horizontal="right"/>
    </xf>
    <xf numFmtId="1" fontId="75" fillId="0" borderId="35" xfId="2867" applyNumberFormat="1" applyFont="1" applyFill="1" applyBorder="1" applyAlignment="1">
      <alignment horizontal="center" vertical="top"/>
    </xf>
    <xf numFmtId="1" fontId="75" fillId="0" borderId="23" xfId="2867" applyNumberFormat="1" applyFont="1" applyFill="1" applyBorder="1" applyAlignment="1">
      <alignment horizontal="center" vertical="top"/>
    </xf>
    <xf numFmtId="0" fontId="74" fillId="0" borderId="10" xfId="2901" applyFont="1" applyFill="1" applyBorder="1" applyAlignment="1">
      <alignment vertical="center" wrapText="1"/>
    </xf>
    <xf numFmtId="0" fontId="74" fillId="0" borderId="55" xfId="2901" applyFont="1" applyFill="1" applyBorder="1" applyAlignment="1">
      <alignment vertical="center" wrapText="1"/>
    </xf>
    <xf numFmtId="165" fontId="74" fillId="0" borderId="10" xfId="2660" applyNumberFormat="1" applyFont="1" applyFill="1" applyBorder="1" applyAlignment="1">
      <alignment vertical="center"/>
    </xf>
    <xf numFmtId="165" fontId="74" fillId="0" borderId="55" xfId="2660" applyNumberFormat="1" applyFont="1" applyFill="1" applyBorder="1" applyAlignment="1">
      <alignment vertical="center"/>
    </xf>
    <xf numFmtId="165" fontId="53" fillId="0" borderId="10" xfId="2660" applyNumberFormat="1" applyFont="1" applyFill="1" applyBorder="1" applyAlignment="1">
      <alignment vertical="center"/>
    </xf>
    <xf numFmtId="165" fontId="53" fillId="0" borderId="55" xfId="2660" applyNumberFormat="1" applyFont="1" applyFill="1" applyBorder="1" applyAlignment="1">
      <alignment vertical="center"/>
    </xf>
    <xf numFmtId="14" fontId="53" fillId="0" borderId="50" xfId="2858" applyNumberFormat="1" applyFont="1" applyFill="1" applyBorder="1" applyAlignment="1">
      <alignment horizontal="center" vertical="center"/>
    </xf>
    <xf numFmtId="0" fontId="53" fillId="0" borderId="19" xfId="2858" applyFont="1" applyFill="1" applyBorder="1" applyAlignment="1">
      <alignment horizontal="center" vertical="center"/>
    </xf>
    <xf numFmtId="1" fontId="75" fillId="0" borderId="35" xfId="2875" applyNumberFormat="1" applyFont="1" applyFill="1" applyBorder="1" applyAlignment="1">
      <alignment horizontal="center" vertical="center"/>
    </xf>
    <xf numFmtId="1" fontId="75" fillId="0" borderId="23" xfId="2875" applyNumberFormat="1" applyFont="1" applyFill="1" applyBorder="1" applyAlignment="1">
      <alignment horizontal="center" vertical="center"/>
    </xf>
    <xf numFmtId="14" fontId="74" fillId="0" borderId="50" xfId="2875" applyNumberFormat="1" applyFont="1" applyFill="1" applyBorder="1" applyAlignment="1">
      <alignment horizontal="center" vertical="center"/>
    </xf>
    <xf numFmtId="14" fontId="74" fillId="0" borderId="19" xfId="2875" applyNumberFormat="1" applyFont="1" applyFill="1" applyBorder="1" applyAlignment="1">
      <alignment horizontal="center" vertical="center"/>
    </xf>
    <xf numFmtId="0" fontId="74" fillId="0" borderId="50" xfId="2818" applyFont="1" applyFill="1" applyBorder="1" applyAlignment="1">
      <alignment vertical="center"/>
    </xf>
    <xf numFmtId="0" fontId="74" fillId="0" borderId="19" xfId="2818" applyFont="1" applyFill="1" applyBorder="1" applyAlignment="1">
      <alignment vertical="center"/>
    </xf>
    <xf numFmtId="0" fontId="74" fillId="0" borderId="36" xfId="2885" applyFont="1" applyFill="1" applyBorder="1" applyAlignment="1">
      <alignment horizontal="center" vertical="center"/>
    </xf>
    <xf numFmtId="0" fontId="74" fillId="0" borderId="21" xfId="2885" applyFont="1" applyFill="1" applyBorder="1" applyAlignment="1">
      <alignment horizontal="center" vertical="center"/>
    </xf>
    <xf numFmtId="15" fontId="53" fillId="0" borderId="36" xfId="2858" applyNumberFormat="1" applyFont="1" applyFill="1" applyBorder="1" applyAlignment="1">
      <alignment horizontal="center" vertical="center"/>
    </xf>
    <xf numFmtId="15" fontId="53" fillId="0" borderId="21" xfId="2858" applyNumberFormat="1" applyFont="1" applyFill="1" applyBorder="1" applyAlignment="1">
      <alignment horizontal="center" vertical="center"/>
    </xf>
    <xf numFmtId="0" fontId="74" fillId="0" borderId="36" xfId="2867" applyFont="1" applyFill="1" applyBorder="1" applyAlignment="1">
      <alignment horizontal="center" vertical="center"/>
    </xf>
    <xf numFmtId="0" fontId="74" fillId="0" borderId="21" xfId="2867" applyFont="1" applyFill="1" applyBorder="1" applyAlignment="1">
      <alignment horizontal="center" vertical="center"/>
    </xf>
    <xf numFmtId="0" fontId="74" fillId="0" borderId="50" xfId="2885" applyFont="1" applyFill="1" applyBorder="1" applyAlignment="1">
      <alignment vertical="center"/>
    </xf>
    <xf numFmtId="0" fontId="74" fillId="0" borderId="19" xfId="2885" applyFont="1" applyFill="1" applyBorder="1" applyAlignment="1">
      <alignment vertical="center"/>
    </xf>
    <xf numFmtId="42" fontId="99" fillId="0" borderId="0" xfId="2660" applyNumberFormat="1" applyFont="1" applyFill="1" applyBorder="1" applyAlignment="1">
      <alignment horizontal="right"/>
    </xf>
    <xf numFmtId="0" fontId="53" fillId="0" borderId="10" xfId="2858" applyFont="1" applyFill="1" applyBorder="1" applyAlignment="1">
      <alignment vertical="center"/>
    </xf>
    <xf numFmtId="0" fontId="53" fillId="0" borderId="55" xfId="2858" applyFont="1" applyFill="1" applyBorder="1" applyAlignment="1">
      <alignment vertical="center"/>
    </xf>
    <xf numFmtId="14" fontId="53" fillId="0" borderId="10" xfId="2858" applyNumberFormat="1" applyFont="1" applyFill="1" applyBorder="1" applyAlignment="1">
      <alignment horizontal="center" vertical="center"/>
    </xf>
    <xf numFmtId="14" fontId="53" fillId="0" borderId="55" xfId="2858" applyNumberFormat="1" applyFont="1" applyFill="1" applyBorder="1" applyAlignment="1">
      <alignment horizontal="center" vertical="center"/>
    </xf>
    <xf numFmtId="0" fontId="53" fillId="0" borderId="50" xfId="2858" applyNumberFormat="1" applyFont="1" applyFill="1" applyBorder="1" applyAlignment="1">
      <alignment horizontal="center" vertical="center"/>
    </xf>
    <xf numFmtId="0" fontId="53" fillId="0" borderId="19" xfId="2858" applyNumberFormat="1" applyFont="1" applyFill="1" applyBorder="1" applyAlignment="1">
      <alignment horizontal="center" vertical="center"/>
    </xf>
    <xf numFmtId="1" fontId="77" fillId="0" borderId="35" xfId="2858" applyNumberFormat="1" applyFont="1" applyFill="1" applyBorder="1" applyAlignment="1">
      <alignment horizontal="center" vertical="center"/>
    </xf>
    <xf numFmtId="1" fontId="77" fillId="0" borderId="23" xfId="2858" applyNumberFormat="1" applyFont="1" applyFill="1" applyBorder="1" applyAlignment="1">
      <alignment horizontal="center" vertical="center"/>
    </xf>
    <xf numFmtId="14" fontId="53" fillId="0" borderId="19" xfId="2858" applyNumberFormat="1" applyFont="1" applyFill="1" applyBorder="1" applyAlignment="1">
      <alignment horizontal="center" vertical="center"/>
    </xf>
    <xf numFmtId="49" fontId="74" fillId="0" borderId="50" xfId="2813" applyNumberFormat="1" applyFont="1" applyFill="1" applyBorder="1" applyAlignment="1">
      <alignment horizontal="left" vertical="center" wrapText="1"/>
    </xf>
    <xf numFmtId="49" fontId="74" fillId="0" borderId="19" xfId="2813" applyNumberFormat="1" applyFont="1" applyFill="1" applyBorder="1" applyAlignment="1">
      <alignment horizontal="left" vertical="center" wrapText="1"/>
    </xf>
    <xf numFmtId="0" fontId="53" fillId="0" borderId="36" xfId="2858" applyFont="1" applyFill="1" applyBorder="1" applyAlignment="1">
      <alignment horizontal="center" vertical="center" wrapText="1"/>
    </xf>
    <xf numFmtId="0" fontId="53" fillId="0" borderId="21" xfId="2858" applyFont="1" applyFill="1" applyBorder="1" applyAlignment="1">
      <alignment horizontal="center" vertical="center" wrapText="1"/>
    </xf>
    <xf numFmtId="0" fontId="53" fillId="0" borderId="10" xfId="2858" applyFont="1" applyFill="1" applyBorder="1" applyAlignment="1">
      <alignment vertical="center" wrapText="1"/>
    </xf>
    <xf numFmtId="0" fontId="53" fillId="0" borderId="55" xfId="2858" applyFont="1" applyFill="1" applyBorder="1" applyAlignment="1">
      <alignment vertical="center" wrapText="1"/>
    </xf>
    <xf numFmtId="0" fontId="53" fillId="0" borderId="0" xfId="2858" applyNumberFormat="1" applyFont="1" applyFill="1" applyBorder="1" applyAlignment="1">
      <alignment horizontal="left" wrapText="1"/>
    </xf>
    <xf numFmtId="165" fontId="74" fillId="0" borderId="95" xfId="2660" applyNumberFormat="1" applyFont="1" applyFill="1" applyBorder="1" applyAlignment="1" applyProtection="1">
      <alignment horizontal="center" vertical="center" wrapText="1"/>
      <protection locked="0"/>
    </xf>
    <xf numFmtId="0" fontId="53" fillId="0" borderId="22" xfId="2858" applyFont="1" applyFill="1" applyBorder="1" applyAlignment="1">
      <alignment horizontal="center" vertical="center"/>
    </xf>
    <xf numFmtId="0" fontId="53" fillId="0" borderId="42" xfId="2858" applyFont="1" applyFill="1" applyBorder="1" applyAlignment="1">
      <alignment horizontal="center" vertical="center" wrapText="1"/>
    </xf>
    <xf numFmtId="14" fontId="74" fillId="0" borderId="50" xfId="2818" applyNumberFormat="1" applyFont="1" applyFill="1" applyBorder="1" applyAlignment="1">
      <alignment horizontal="center" vertical="center"/>
    </xf>
    <xf numFmtId="14" fontId="74" fillId="0" borderId="52" xfId="2818" applyNumberFormat="1" applyFont="1" applyFill="1" applyBorder="1" applyAlignment="1">
      <alignment horizontal="center" vertical="center"/>
    </xf>
    <xf numFmtId="14" fontId="74" fillId="0" borderId="19" xfId="2818" applyNumberFormat="1" applyFont="1" applyFill="1" applyBorder="1" applyAlignment="1">
      <alignment horizontal="center" vertical="center"/>
    </xf>
    <xf numFmtId="1" fontId="75" fillId="0" borderId="35" xfId="2867" applyNumberFormat="1" applyFont="1" applyFill="1" applyBorder="1" applyAlignment="1">
      <alignment horizontal="center" vertical="center"/>
    </xf>
    <xf numFmtId="1" fontId="75" fillId="0" borderId="75" xfId="2867" applyNumberFormat="1" applyFont="1" applyFill="1" applyBorder="1" applyAlignment="1">
      <alignment horizontal="center" vertical="center"/>
    </xf>
    <xf numFmtId="1" fontId="75" fillId="0" borderId="23" xfId="2867" applyNumberFormat="1" applyFont="1" applyFill="1" applyBorder="1" applyAlignment="1">
      <alignment horizontal="center" vertical="center"/>
    </xf>
    <xf numFmtId="1" fontId="75" fillId="0" borderId="35" xfId="2818" applyNumberFormat="1" applyFont="1" applyFill="1" applyBorder="1" applyAlignment="1">
      <alignment horizontal="center" vertical="center"/>
    </xf>
    <xf numFmtId="1" fontId="75" fillId="0" borderId="23" xfId="2818" applyNumberFormat="1" applyFont="1" applyFill="1" applyBorder="1" applyAlignment="1">
      <alignment horizontal="center" vertical="center"/>
    </xf>
    <xf numFmtId="0" fontId="50" fillId="0" borderId="0" xfId="2858" applyFont="1" applyFill="1" applyBorder="1" applyAlignment="1">
      <alignment horizontal="right"/>
    </xf>
    <xf numFmtId="0" fontId="53" fillId="0" borderId="0" xfId="2858" applyNumberFormat="1" applyFont="1" applyFill="1" applyBorder="1" applyAlignment="1">
      <alignment horizontal="left"/>
    </xf>
    <xf numFmtId="0" fontId="53" fillId="0" borderId="0" xfId="2858" applyFont="1" applyFill="1" applyBorder="1" applyAlignment="1">
      <alignment horizontal="center"/>
    </xf>
    <xf numFmtId="14" fontId="74" fillId="0" borderId="10" xfId="2867" applyNumberFormat="1" applyFont="1" applyFill="1" applyBorder="1" applyAlignment="1">
      <alignment horizontal="center" vertical="center"/>
    </xf>
    <xf numFmtId="14" fontId="74" fillId="0" borderId="55" xfId="2867" applyNumberFormat="1" applyFont="1" applyFill="1" applyBorder="1" applyAlignment="1">
      <alignment horizontal="center" vertical="center"/>
    </xf>
    <xf numFmtId="14" fontId="74" fillId="0" borderId="10" xfId="2818" applyNumberFormat="1" applyFont="1" applyFill="1" applyBorder="1" applyAlignment="1">
      <alignment horizontal="center" vertical="center"/>
    </xf>
    <xf numFmtId="14" fontId="74" fillId="0" borderId="55" xfId="2818" applyNumberFormat="1" applyFont="1" applyFill="1" applyBorder="1" applyAlignment="1">
      <alignment horizontal="center" vertical="center"/>
    </xf>
    <xf numFmtId="0" fontId="74" fillId="0" borderId="10" xfId="2818" applyFont="1" applyFill="1" applyBorder="1" applyAlignment="1">
      <alignment vertical="center"/>
    </xf>
    <xf numFmtId="0" fontId="74" fillId="0" borderId="55" xfId="2818" applyFont="1" applyFill="1" applyBorder="1" applyAlignment="1">
      <alignment vertical="center"/>
    </xf>
    <xf numFmtId="14" fontId="74" fillId="0" borderId="10" xfId="2893" applyNumberFormat="1" applyFont="1" applyFill="1" applyBorder="1" applyAlignment="1">
      <alignment horizontal="center" vertical="center"/>
    </xf>
    <xf numFmtId="14" fontId="74" fillId="0" borderId="55" xfId="2893" applyNumberFormat="1" applyFont="1" applyFill="1" applyBorder="1" applyAlignment="1">
      <alignment horizontal="center" vertical="center"/>
    </xf>
    <xf numFmtId="0" fontId="74" fillId="0" borderId="10" xfId="2901" applyFont="1" applyFill="1" applyBorder="1" applyAlignment="1">
      <alignment vertical="center"/>
    </xf>
    <xf numFmtId="0" fontId="74" fillId="0" borderId="55" xfId="2901" applyFont="1" applyFill="1" applyBorder="1" applyAlignment="1">
      <alignment vertical="center"/>
    </xf>
    <xf numFmtId="0" fontId="74" fillId="0" borderId="10" xfId="2867" applyFont="1" applyFill="1" applyBorder="1" applyAlignment="1">
      <alignment vertical="center"/>
    </xf>
    <xf numFmtId="0" fontId="74" fillId="0" borderId="55" xfId="2867" applyFont="1" applyFill="1" applyBorder="1" applyAlignment="1">
      <alignment vertical="center"/>
    </xf>
    <xf numFmtId="0" fontId="74" fillId="0" borderId="10" xfId="2867" applyFont="1" applyFill="1" applyBorder="1" applyAlignment="1">
      <alignment horizontal="left" vertical="center"/>
    </xf>
    <xf numFmtId="0" fontId="74" fillId="0" borderId="55" xfId="2867" applyFont="1" applyFill="1" applyBorder="1" applyAlignment="1">
      <alignment horizontal="left" vertical="center"/>
    </xf>
    <xf numFmtId="0" fontId="74" fillId="0" borderId="10" xfId="2875" applyFont="1" applyFill="1" applyBorder="1" applyAlignment="1">
      <alignment vertical="center"/>
    </xf>
    <xf numFmtId="0" fontId="74" fillId="0" borderId="55" xfId="2875" applyFont="1" applyFill="1" applyBorder="1" applyAlignment="1">
      <alignment vertical="center"/>
    </xf>
    <xf numFmtId="14" fontId="74" fillId="0" borderId="10" xfId="2875" applyNumberFormat="1" applyFont="1" applyFill="1" applyBorder="1" applyAlignment="1">
      <alignment horizontal="center" vertical="center"/>
    </xf>
    <xf numFmtId="14" fontId="74" fillId="0" borderId="55" xfId="2875" applyNumberFormat="1" applyFont="1" applyFill="1" applyBorder="1" applyAlignment="1">
      <alignment horizontal="center" vertical="center"/>
    </xf>
    <xf numFmtId="15" fontId="53" fillId="0" borderId="10" xfId="2858" applyNumberFormat="1" applyFont="1" applyFill="1" applyBorder="1" applyAlignment="1">
      <alignment vertical="center"/>
    </xf>
    <xf numFmtId="15" fontId="53" fillId="0" borderId="55" xfId="2858" applyNumberFormat="1" applyFont="1" applyFill="1" applyBorder="1" applyAlignment="1">
      <alignment vertical="center"/>
    </xf>
    <xf numFmtId="0" fontId="50" fillId="0" borderId="11" xfId="2858" applyNumberFormat="1" applyFont="1" applyFill="1" applyBorder="1" applyAlignment="1" applyProtection="1">
      <alignment horizontal="center" wrapText="1"/>
      <protection locked="0"/>
    </xf>
    <xf numFmtId="0" fontId="50" fillId="0" borderId="24" xfId="2858" applyNumberFormat="1" applyFont="1" applyFill="1" applyBorder="1" applyAlignment="1" applyProtection="1">
      <alignment horizontal="center" wrapText="1"/>
      <protection locked="0"/>
    </xf>
    <xf numFmtId="0" fontId="50" fillId="0" borderId="59" xfId="2858" applyFont="1" applyFill="1" applyBorder="1" applyAlignment="1">
      <alignment horizontal="center" wrapText="1"/>
    </xf>
    <xf numFmtId="0" fontId="50" fillId="0" borderId="60" xfId="2858" applyFont="1" applyFill="1" applyBorder="1" applyAlignment="1">
      <alignment horizontal="center" wrapText="1"/>
    </xf>
    <xf numFmtId="14" fontId="72" fillId="0" borderId="12" xfId="2818" applyNumberFormat="1" applyFont="1" applyFill="1" applyBorder="1" applyAlignment="1" applyProtection="1">
      <alignment horizontal="center" wrapText="1"/>
      <protection locked="0"/>
    </xf>
    <xf numFmtId="14" fontId="72" fillId="0" borderId="10" xfId="2818" applyNumberFormat="1" applyFont="1" applyFill="1" applyBorder="1" applyAlignment="1" applyProtection="1">
      <alignment horizontal="center" wrapText="1"/>
      <protection locked="0"/>
    </xf>
    <xf numFmtId="0" fontId="72" fillId="0" borderId="12" xfId="2818" applyFont="1" applyFill="1" applyBorder="1" applyAlignment="1">
      <alignment horizontal="center" wrapText="1"/>
    </xf>
    <xf numFmtId="0" fontId="72" fillId="0" borderId="13" xfId="2818" applyFont="1" applyFill="1" applyBorder="1" applyAlignment="1">
      <alignment horizontal="center" wrapText="1"/>
    </xf>
    <xf numFmtId="0" fontId="50" fillId="0" borderId="11" xfId="2858" applyFont="1" applyFill="1" applyBorder="1" applyAlignment="1">
      <alignment horizontal="center" wrapText="1"/>
    </xf>
    <xf numFmtId="0" fontId="50" fillId="0" borderId="12" xfId="2858" applyFont="1" applyFill="1" applyBorder="1" applyAlignment="1">
      <alignment horizontal="center" wrapText="1"/>
    </xf>
    <xf numFmtId="0" fontId="50" fillId="0" borderId="13" xfId="2858" applyFont="1" applyFill="1" applyBorder="1" applyAlignment="1">
      <alignment horizontal="center" wrapText="1"/>
    </xf>
    <xf numFmtId="14" fontId="50" fillId="0" borderId="0" xfId="2818" applyNumberFormat="1" applyFont="1" applyFill="1" applyBorder="1" applyAlignment="1">
      <alignment horizontal="left"/>
    </xf>
    <xf numFmtId="0" fontId="74" fillId="0" borderId="22" xfId="2818" applyFont="1" applyFill="1" applyBorder="1" applyAlignment="1">
      <alignment horizontal="center" vertical="center"/>
    </xf>
    <xf numFmtId="14" fontId="74" fillId="0" borderId="50" xfId="2867" applyNumberFormat="1" applyFont="1" applyFill="1" applyBorder="1" applyAlignment="1">
      <alignment horizontal="center" vertical="center"/>
    </xf>
    <xf numFmtId="14" fontId="74" fillId="0" borderId="19" xfId="2867" applyNumberFormat="1" applyFont="1" applyFill="1" applyBorder="1" applyAlignment="1">
      <alignment horizontal="center" vertical="center"/>
    </xf>
    <xf numFmtId="0" fontId="74" fillId="0" borderId="10" xfId="2867" applyFont="1" applyFill="1" applyBorder="1" applyAlignment="1">
      <alignment horizontal="left" vertical="center" wrapText="1"/>
    </xf>
    <xf numFmtId="0" fontId="74" fillId="0" borderId="55" xfId="2867" applyFont="1" applyFill="1" applyBorder="1" applyAlignment="1">
      <alignment horizontal="left" vertical="center" wrapText="1"/>
    </xf>
    <xf numFmtId="0" fontId="74" fillId="0" borderId="39" xfId="2867" applyFont="1" applyFill="1" applyBorder="1" applyAlignment="1">
      <alignment horizontal="center" vertical="center"/>
    </xf>
    <xf numFmtId="0" fontId="74" fillId="0" borderId="33" xfId="2867" applyFont="1" applyFill="1" applyBorder="1" applyAlignment="1">
      <alignment horizontal="center" vertical="center"/>
    </xf>
    <xf numFmtId="165" fontId="74" fillId="0" borderId="10" xfId="2660" applyNumberFormat="1" applyFont="1" applyFill="1" applyBorder="1" applyAlignment="1">
      <alignment horizontal="center" vertical="center"/>
    </xf>
    <xf numFmtId="165" fontId="74" fillId="0" borderId="55" xfId="2660" applyNumberFormat="1" applyFont="1" applyFill="1" applyBorder="1" applyAlignment="1">
      <alignment horizontal="center" vertical="center"/>
    </xf>
    <xf numFmtId="0" fontId="74" fillId="0" borderId="50" xfId="2867" applyFont="1" applyFill="1" applyBorder="1" applyAlignment="1">
      <alignment vertical="center"/>
    </xf>
    <xf numFmtId="0" fontId="74" fillId="0" borderId="19" xfId="2867" applyFont="1" applyFill="1" applyBorder="1" applyAlignment="1">
      <alignment vertical="center"/>
    </xf>
    <xf numFmtId="0" fontId="74" fillId="0" borderId="10" xfId="2818" applyFont="1" applyFill="1" applyBorder="1" applyAlignment="1">
      <alignment vertical="center" wrapText="1"/>
    </xf>
    <xf numFmtId="0" fontId="74" fillId="0" borderId="55" xfId="2818" applyFont="1" applyFill="1" applyBorder="1" applyAlignment="1">
      <alignment vertical="center" wrapText="1"/>
    </xf>
    <xf numFmtId="14" fontId="50" fillId="0" borderId="0" xfId="2818" applyNumberFormat="1" applyFont="1" applyFill="1" applyBorder="1" applyAlignment="1">
      <alignment horizontal="center"/>
    </xf>
    <xf numFmtId="0" fontId="53" fillId="0" borderId="0" xfId="2858" applyNumberFormat="1" applyFont="1" applyFill="1" applyBorder="1" applyAlignment="1">
      <alignment horizontal="center"/>
    </xf>
    <xf numFmtId="0" fontId="50" fillId="0" borderId="0" xfId="2818" applyFont="1" applyFill="1" applyBorder="1" applyAlignment="1">
      <alignment horizontal="center"/>
    </xf>
    <xf numFmtId="0" fontId="74" fillId="0" borderId="40" xfId="2818" applyFont="1" applyFill="1" applyBorder="1" applyAlignment="1">
      <alignment vertical="center"/>
    </xf>
    <xf numFmtId="14" fontId="74" fillId="0" borderId="40" xfId="2818" applyNumberFormat="1" applyFont="1" applyFill="1" applyBorder="1" applyAlignment="1">
      <alignment horizontal="center" vertical="center"/>
    </xf>
    <xf numFmtId="0" fontId="53" fillId="0" borderId="52" xfId="2858" applyNumberFormat="1" applyFont="1" applyFill="1" applyBorder="1" applyAlignment="1">
      <alignment horizontal="center" vertical="center"/>
    </xf>
    <xf numFmtId="0" fontId="72" fillId="0" borderId="28" xfId="2818" applyFont="1" applyFill="1" applyBorder="1" applyAlignment="1" applyProtection="1">
      <alignment horizontal="center" wrapText="1"/>
      <protection locked="0"/>
    </xf>
    <xf numFmtId="0" fontId="72" fillId="0" borderId="30" xfId="2818" applyFont="1" applyFill="1" applyBorder="1" applyAlignment="1" applyProtection="1">
      <alignment horizontal="center" wrapText="1"/>
      <protection locked="0"/>
    </xf>
    <xf numFmtId="0" fontId="72" fillId="0" borderId="34" xfId="2818" applyFont="1" applyFill="1" applyBorder="1" applyAlignment="1" applyProtection="1">
      <alignment horizontal="center" wrapText="1"/>
      <protection locked="0"/>
    </xf>
    <xf numFmtId="0" fontId="72" fillId="0" borderId="57" xfId="2818" applyFont="1" applyFill="1" applyBorder="1" applyAlignment="1" applyProtection="1">
      <alignment horizontal="center" wrapText="1"/>
      <protection locked="0"/>
    </xf>
    <xf numFmtId="0" fontId="50" fillId="0" borderId="31" xfId="2858" applyFont="1" applyFill="1" applyBorder="1" applyAlignment="1">
      <alignment horizontal="center" wrapText="1"/>
    </xf>
    <xf numFmtId="14" fontId="72" fillId="0" borderId="0" xfId="2818" applyNumberFormat="1" applyFont="1" applyFill="1" applyBorder="1" applyAlignment="1">
      <alignment horizontal="center"/>
    </xf>
    <xf numFmtId="0" fontId="50" fillId="0" borderId="64" xfId="2858" applyFont="1" applyFill="1" applyBorder="1" applyAlignment="1">
      <alignment horizontal="center" wrapText="1"/>
    </xf>
    <xf numFmtId="165" fontId="74" fillId="0" borderId="40" xfId="2660" applyNumberFormat="1" applyFont="1" applyFill="1" applyBorder="1" applyAlignment="1">
      <alignment horizontal="center" vertical="center"/>
    </xf>
    <xf numFmtId="0" fontId="74" fillId="0" borderId="50" xfId="2818" applyFont="1" applyFill="1" applyBorder="1" applyAlignment="1">
      <alignment horizontal="left" vertical="center"/>
    </xf>
    <xf numFmtId="0" fontId="74" fillId="0" borderId="52" xfId="2818" applyFont="1" applyFill="1" applyBorder="1" applyAlignment="1">
      <alignment horizontal="left" vertical="center"/>
    </xf>
    <xf numFmtId="0" fontId="74" fillId="0" borderId="19" xfId="2818" applyFont="1" applyFill="1" applyBorder="1" applyAlignment="1">
      <alignment horizontal="left" vertical="center"/>
    </xf>
    <xf numFmtId="165" fontId="74" fillId="0" borderId="40" xfId="2660" applyNumberFormat="1" applyFont="1" applyFill="1" applyBorder="1" applyAlignment="1">
      <alignment vertical="center"/>
    </xf>
    <xf numFmtId="0" fontId="74" fillId="0" borderId="10" xfId="2818" applyFont="1" applyFill="1" applyBorder="1" applyAlignment="1">
      <alignment horizontal="left" vertical="center" wrapText="1"/>
    </xf>
    <xf numFmtId="0" fontId="74" fillId="0" borderId="40" xfId="2818" applyFont="1" applyFill="1" applyBorder="1" applyAlignment="1">
      <alignment horizontal="left" vertical="center" wrapText="1"/>
    </xf>
    <xf numFmtId="0" fontId="74" fillId="0" borderId="55" xfId="2818" applyFont="1" applyFill="1" applyBorder="1" applyAlignment="1">
      <alignment horizontal="left" vertical="center" wrapText="1"/>
    </xf>
    <xf numFmtId="0" fontId="74" fillId="0" borderId="52" xfId="2818" applyFont="1" applyFill="1" applyBorder="1" applyAlignment="1">
      <alignment vertical="center"/>
    </xf>
    <xf numFmtId="0" fontId="74" fillId="0" borderId="40" xfId="2818" applyFont="1" applyFill="1" applyBorder="1" applyAlignment="1">
      <alignment vertical="center" wrapText="1"/>
    </xf>
    <xf numFmtId="0" fontId="74" fillId="0" borderId="10" xfId="2867" applyFont="1" applyFill="1" applyBorder="1" applyAlignment="1">
      <alignment vertical="center" wrapText="1"/>
    </xf>
    <xf numFmtId="0" fontId="74" fillId="0" borderId="55" xfId="2867" applyFont="1" applyFill="1" applyBorder="1" applyAlignment="1">
      <alignment vertical="center" wrapText="1"/>
    </xf>
    <xf numFmtId="0" fontId="53" fillId="0" borderId="0" xfId="0" applyFont="1" applyFill="1" applyAlignment="1">
      <alignment horizontal="left"/>
    </xf>
    <xf numFmtId="0" fontId="53" fillId="0" borderId="0" xfId="0" applyFont="1" applyFill="1" applyAlignment="1">
      <alignment horizontal="left" wrapText="1"/>
    </xf>
    <xf numFmtId="0" fontId="53" fillId="0" borderId="0" xfId="0" applyFont="1" applyFill="1" applyAlignment="1"/>
    <xf numFmtId="0" fontId="53" fillId="0" borderId="0" xfId="0" applyFont="1" applyFill="1" applyAlignment="1">
      <alignment horizontal="left" vertical="top" wrapText="1"/>
    </xf>
    <xf numFmtId="0" fontId="53" fillId="0" borderId="0" xfId="2858" applyNumberFormat="1" applyFont="1" applyFill="1" applyBorder="1" applyAlignment="1"/>
    <xf numFmtId="0" fontId="53" fillId="0" borderId="0" xfId="2858" applyNumberFormat="1" applyFont="1" applyFill="1" applyBorder="1" applyAlignment="1">
      <alignment wrapText="1"/>
    </xf>
    <xf numFmtId="0" fontId="53" fillId="0" borderId="0" xfId="2858" applyNumberFormat="1" applyFont="1" applyFill="1" applyBorder="1" applyAlignment="1">
      <alignment horizontal="left" vertical="top" wrapText="1"/>
    </xf>
    <xf numFmtId="0" fontId="53" fillId="0" borderId="0" xfId="2858" applyNumberFormat="1" applyFont="1" applyFill="1" applyBorder="1" applyAlignment="1">
      <alignment vertical="top" wrapText="1"/>
    </xf>
    <xf numFmtId="0" fontId="53" fillId="0" borderId="0" xfId="2858" applyFont="1" applyFill="1" applyBorder="1" applyAlignment="1">
      <alignment wrapText="1"/>
    </xf>
    <xf numFmtId="0" fontId="53" fillId="0" borderId="0" xfId="2858" applyFont="1" applyFill="1" applyBorder="1" applyAlignment="1">
      <alignment horizontal="left" wrapText="1"/>
    </xf>
    <xf numFmtId="14" fontId="72" fillId="0" borderId="0" xfId="3965" applyNumberFormat="1" applyFont="1" applyFill="1" applyBorder="1" applyAlignment="1">
      <alignment horizontal="center"/>
    </xf>
    <xf numFmtId="14" fontId="72" fillId="0" borderId="59" xfId="3965" applyNumberFormat="1" applyFont="1" applyFill="1" applyBorder="1" applyAlignment="1" applyProtection="1">
      <alignment horizontal="center" wrapText="1"/>
      <protection locked="0"/>
    </xf>
    <xf numFmtId="14" fontId="72" fillId="0" borderId="47" xfId="3965" applyNumberFormat="1" applyFont="1" applyFill="1" applyBorder="1" applyAlignment="1" applyProtection="1">
      <alignment horizontal="center" wrapText="1"/>
      <protection locked="0"/>
    </xf>
    <xf numFmtId="14" fontId="72" fillId="0" borderId="0" xfId="3951" applyNumberFormat="1" applyFont="1" applyFill="1" applyBorder="1" applyAlignment="1">
      <alignment horizontal="center"/>
    </xf>
    <xf numFmtId="14" fontId="72" fillId="0" borderId="12" xfId="3951" applyNumberFormat="1" applyFont="1" applyFill="1" applyBorder="1" applyAlignment="1" applyProtection="1">
      <alignment horizontal="center" wrapText="1"/>
      <protection locked="0"/>
    </xf>
    <xf numFmtId="14" fontId="72" fillId="0" borderId="25" xfId="3951" applyNumberFormat="1" applyFont="1" applyFill="1" applyBorder="1" applyAlignment="1" applyProtection="1">
      <alignment horizontal="center" wrapText="1"/>
      <protection locked="0"/>
    </xf>
    <xf numFmtId="0" fontId="72" fillId="0" borderId="12" xfId="3951" applyFont="1" applyFill="1" applyBorder="1" applyAlignment="1">
      <alignment horizontal="center" wrapText="1"/>
    </xf>
    <xf numFmtId="0" fontId="72" fillId="0" borderId="13" xfId="3951" applyFont="1" applyFill="1" applyBorder="1" applyAlignment="1">
      <alignment horizontal="center" wrapText="1"/>
    </xf>
    <xf numFmtId="0" fontId="50" fillId="0" borderId="65" xfId="2858" applyFont="1" applyFill="1" applyBorder="1" applyAlignment="1">
      <alignment horizontal="center" wrapText="1"/>
    </xf>
    <xf numFmtId="0" fontId="50" fillId="0" borderId="46" xfId="2858" applyFont="1" applyFill="1" applyBorder="1" applyAlignment="1">
      <alignment horizontal="center" wrapText="1"/>
    </xf>
    <xf numFmtId="0" fontId="72" fillId="0" borderId="74" xfId="3951" applyFont="1" applyFill="1" applyBorder="1" applyAlignment="1" applyProtection="1">
      <alignment horizontal="center" wrapText="1"/>
      <protection locked="0"/>
    </xf>
    <xf numFmtId="0" fontId="72" fillId="0" borderId="73" xfId="3951" applyFont="1" applyFill="1" applyBorder="1" applyAlignment="1" applyProtection="1">
      <alignment horizontal="center" wrapText="1"/>
      <protection locked="0"/>
    </xf>
    <xf numFmtId="0" fontId="53" fillId="0" borderId="0" xfId="2858" applyFont="1" applyFill="1" applyBorder="1" applyAlignment="1">
      <alignment horizontal="left"/>
    </xf>
    <xf numFmtId="0" fontId="50" fillId="0" borderId="0" xfId="2858" applyFont="1" applyFill="1" applyAlignment="1">
      <alignment horizontal="center"/>
    </xf>
    <xf numFmtId="0" fontId="53" fillId="0" borderId="0" xfId="2858" applyFont="1" applyFill="1" applyAlignment="1"/>
    <xf numFmtId="0" fontId="74" fillId="0" borderId="15" xfId="3976" applyFont="1" applyFill="1" applyBorder="1" applyAlignment="1">
      <alignment horizontal="center" vertical="center" wrapText="1"/>
    </xf>
    <xf numFmtId="0" fontId="74" fillId="0" borderId="16" xfId="3976" applyFont="1" applyFill="1" applyBorder="1" applyAlignment="1">
      <alignment horizontal="center" vertical="center" wrapText="1"/>
    </xf>
    <xf numFmtId="0" fontId="74" fillId="0" borderId="25" xfId="3976" applyFont="1" applyFill="1" applyBorder="1" applyAlignment="1">
      <alignment horizontal="center" vertical="center" wrapText="1"/>
    </xf>
    <xf numFmtId="0" fontId="74" fillId="0" borderId="56" xfId="3976" applyFont="1" applyFill="1" applyBorder="1" applyAlignment="1">
      <alignment horizontal="center" vertical="center" wrapText="1"/>
    </xf>
    <xf numFmtId="42" fontId="53" fillId="0" borderId="32" xfId="2858" applyNumberFormat="1" applyFont="1" applyFill="1" applyBorder="1" applyAlignment="1">
      <alignment horizontal="center" vertical="center"/>
    </xf>
    <xf numFmtId="42" fontId="53" fillId="0" borderId="26" xfId="2858" applyNumberFormat="1" applyFont="1" applyFill="1" applyBorder="1" applyAlignment="1">
      <alignment horizontal="center" vertical="center"/>
    </xf>
    <xf numFmtId="165" fontId="53" fillId="0" borderId="34" xfId="2858" applyNumberFormat="1" applyFont="1" applyFill="1" applyBorder="1" applyAlignment="1">
      <alignment horizontal="center" vertical="center"/>
    </xf>
    <xf numFmtId="165" fontId="53" fillId="0" borderId="30" xfId="2858" applyNumberFormat="1" applyFont="1" applyFill="1" applyBorder="1" applyAlignment="1">
      <alignment horizontal="center" vertical="center"/>
    </xf>
    <xf numFmtId="0" fontId="50" fillId="0" borderId="0" xfId="2858" applyFont="1" applyFill="1" applyBorder="1" applyAlignment="1">
      <alignment horizontal="center" wrapText="1"/>
    </xf>
    <xf numFmtId="42" fontId="50" fillId="0" borderId="0" xfId="2858" applyNumberFormat="1" applyFont="1" applyFill="1" applyBorder="1" applyAlignment="1">
      <alignment horizontal="left"/>
    </xf>
    <xf numFmtId="42" fontId="50" fillId="0" borderId="88" xfId="2858" applyNumberFormat="1" applyFont="1" applyFill="1" applyBorder="1"/>
    <xf numFmtId="0" fontId="50" fillId="0" borderId="0" xfId="2858" applyFont="1" applyFill="1" applyBorder="1" applyAlignment="1">
      <alignment horizontal="center"/>
    </xf>
    <xf numFmtId="42" fontId="50" fillId="0" borderId="88" xfId="2858" applyNumberFormat="1" applyFont="1" applyFill="1" applyBorder="1" applyAlignment="1"/>
    <xf numFmtId="42" fontId="53" fillId="0" borderId="12" xfId="2858" applyNumberFormat="1" applyFont="1" applyFill="1" applyBorder="1" applyAlignment="1">
      <alignment vertical="center"/>
    </xf>
    <xf numFmtId="42" fontId="53" fillId="0" borderId="13" xfId="2858" applyNumberFormat="1" applyFont="1" applyFill="1" applyBorder="1" applyAlignment="1">
      <alignment vertical="center"/>
    </xf>
    <xf numFmtId="42" fontId="53" fillId="0" borderId="15" xfId="2858" applyNumberFormat="1" applyFont="1" applyFill="1" applyBorder="1" applyAlignment="1">
      <alignment vertical="center"/>
    </xf>
    <xf numFmtId="42" fontId="53" fillId="0" borderId="16" xfId="2858" applyNumberFormat="1" applyFont="1" applyFill="1" applyBorder="1" applyAlignment="1">
      <alignment vertical="center"/>
    </xf>
    <xf numFmtId="0" fontId="53" fillId="0" borderId="14" xfId="2858" applyNumberFormat="1" applyFont="1" applyFill="1" applyBorder="1" applyAlignment="1" applyProtection="1">
      <alignment horizontal="center" vertical="center" wrapText="1"/>
      <protection locked="0"/>
    </xf>
    <xf numFmtId="0" fontId="53" fillId="0" borderId="24" xfId="2858" applyNumberFormat="1" applyFont="1" applyFill="1" applyBorder="1" applyAlignment="1" applyProtection="1">
      <alignment horizontal="center" vertical="center" wrapText="1"/>
      <protection locked="0"/>
    </xf>
    <xf numFmtId="14" fontId="53" fillId="0" borderId="15" xfId="2858" applyNumberFormat="1" applyFont="1" applyFill="1" applyBorder="1" applyAlignment="1">
      <alignment horizontal="center"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25" xfId="2858" applyFont="1" applyFill="1" applyBorder="1" applyAlignment="1">
      <alignment vertical="center" wrapText="1"/>
    </xf>
    <xf numFmtId="0" fontId="53" fillId="0" borderId="15" xfId="2858" applyFont="1" applyFill="1" applyBorder="1" applyAlignment="1">
      <alignment vertical="center"/>
    </xf>
    <xf numFmtId="0" fontId="53" fillId="0" borderId="25" xfId="2858" applyFont="1" applyFill="1" applyBorder="1" applyAlignment="1">
      <alignment vertical="center"/>
    </xf>
    <xf numFmtId="0" fontId="53" fillId="0" borderId="15" xfId="2858" applyFont="1" applyFill="1" applyBorder="1" applyAlignment="1">
      <alignment horizontal="center" vertical="center"/>
    </xf>
    <xf numFmtId="0" fontId="53" fillId="0" borderId="25" xfId="2858"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25" xfId="2858" applyFont="1" applyFill="1" applyBorder="1" applyAlignment="1">
      <alignment horizontal="center" vertical="center" wrapText="1"/>
    </xf>
    <xf numFmtId="42" fontId="53" fillId="0" borderId="25" xfId="2858" applyNumberFormat="1" applyFont="1" applyFill="1" applyBorder="1" applyAlignment="1">
      <alignment vertical="center"/>
    </xf>
    <xf numFmtId="0" fontId="53" fillId="0" borderId="12" xfId="2858" applyFont="1" applyFill="1" applyBorder="1" applyAlignment="1">
      <alignment vertical="center" wrapText="1"/>
    </xf>
    <xf numFmtId="0" fontId="74" fillId="0" borderId="12" xfId="3976" applyFont="1" applyFill="1" applyBorder="1" applyAlignment="1">
      <alignment horizontal="center" vertical="center" wrapText="1"/>
    </xf>
    <xf numFmtId="0" fontId="74" fillId="0" borderId="13" xfId="3976" applyFont="1" applyFill="1" applyBorder="1" applyAlignment="1">
      <alignment horizontal="center" vertical="center" wrapText="1"/>
    </xf>
    <xf numFmtId="14" fontId="74" fillId="0" borderId="47" xfId="3976" applyNumberFormat="1" applyFont="1" applyFill="1" applyBorder="1" applyAlignment="1">
      <alignment horizontal="center" vertical="center" wrapText="1"/>
    </xf>
    <xf numFmtId="14" fontId="74" fillId="0" borderId="18" xfId="3976" applyNumberFormat="1" applyFont="1" applyFill="1" applyBorder="1" applyAlignment="1">
      <alignment horizontal="center" vertical="center" wrapText="1"/>
    </xf>
    <xf numFmtId="1" fontId="75" fillId="0" borderId="12" xfId="3976" applyNumberFormat="1" applyFont="1" applyFill="1" applyBorder="1" applyAlignment="1">
      <alignment horizontal="center" vertical="center" wrapText="1"/>
    </xf>
    <xf numFmtId="1" fontId="75" fillId="0" borderId="15" xfId="3976" applyNumberFormat="1" applyFont="1" applyFill="1" applyBorder="1" applyAlignment="1">
      <alignment horizontal="center" vertical="center" wrapText="1"/>
    </xf>
    <xf numFmtId="0" fontId="53" fillId="0" borderId="11" xfId="2858" applyNumberFormat="1" applyFont="1" applyFill="1" applyBorder="1" applyAlignment="1" applyProtection="1">
      <alignment horizontal="center" vertical="center" wrapText="1"/>
      <protection locked="0"/>
    </xf>
    <xf numFmtId="14" fontId="53" fillId="0" borderId="12" xfId="2858" applyNumberFormat="1" applyFont="1" applyFill="1" applyBorder="1" applyAlignment="1">
      <alignment horizontal="center" vertical="center"/>
    </xf>
    <xf numFmtId="0" fontId="53" fillId="0" borderId="12" xfId="2858" applyFont="1" applyFill="1" applyBorder="1" applyAlignment="1">
      <alignment vertical="center"/>
    </xf>
    <xf numFmtId="0" fontId="53" fillId="0" borderId="12" xfId="2858" applyFont="1" applyFill="1" applyBorder="1" applyAlignment="1">
      <alignment horizontal="center" vertical="center"/>
    </xf>
    <xf numFmtId="0" fontId="53" fillId="0" borderId="12" xfId="2858" applyFont="1" applyFill="1" applyBorder="1" applyAlignment="1">
      <alignment horizontal="center" vertical="center" wrapText="1"/>
    </xf>
    <xf numFmtId="0" fontId="72" fillId="0" borderId="54" xfId="3976" applyFont="1" applyFill="1" applyBorder="1" applyAlignment="1">
      <alignment horizontal="center" wrapText="1"/>
    </xf>
    <xf numFmtId="0" fontId="49" fillId="0" borderId="70" xfId="2858" applyFill="1" applyBorder="1"/>
    <xf numFmtId="0" fontId="49" fillId="0" borderId="62" xfId="2858" applyFill="1" applyBorder="1"/>
    <xf numFmtId="0" fontId="49" fillId="0" borderId="71" xfId="2858" applyFill="1" applyBorder="1"/>
    <xf numFmtId="0" fontId="72" fillId="0" borderId="59" xfId="3976" applyFont="1" applyFill="1" applyBorder="1" applyAlignment="1">
      <alignment horizontal="center" wrapText="1"/>
    </xf>
    <xf numFmtId="0" fontId="72" fillId="0" borderId="46" xfId="3976" applyFont="1" applyFill="1" applyBorder="1" applyAlignment="1">
      <alignment horizontal="center" wrapText="1"/>
    </xf>
    <xf numFmtId="0" fontId="50" fillId="0" borderId="90" xfId="2858" applyFont="1" applyFill="1" applyBorder="1" applyAlignment="1">
      <alignment horizontal="center" vertical="center" wrapText="1"/>
    </xf>
    <xf numFmtId="0" fontId="50" fillId="0" borderId="91" xfId="2858" applyFont="1" applyFill="1" applyBorder="1" applyAlignment="1">
      <alignment horizontal="center" vertical="center" wrapText="1"/>
    </xf>
    <xf numFmtId="0" fontId="50" fillId="0" borderId="92" xfId="2858" applyFont="1" applyFill="1" applyBorder="1" applyAlignment="1">
      <alignment horizontal="center" vertical="center" wrapText="1"/>
    </xf>
    <xf numFmtId="0" fontId="50" fillId="0" borderId="34" xfId="2858" applyFont="1" applyFill="1" applyBorder="1" applyAlignment="1">
      <alignment horizontal="center"/>
    </xf>
    <xf numFmtId="0" fontId="50" fillId="0" borderId="57" xfId="2858" applyFont="1" applyFill="1" applyBorder="1" applyAlignment="1">
      <alignment horizontal="center"/>
    </xf>
    <xf numFmtId="0" fontId="72" fillId="0" borderId="28" xfId="3976" applyFont="1" applyFill="1" applyBorder="1" applyAlignment="1">
      <alignment horizontal="center" wrapText="1"/>
    </xf>
    <xf numFmtId="0" fontId="72" fillId="0" borderId="57" xfId="3976" applyFont="1" applyFill="1" applyBorder="1" applyAlignment="1">
      <alignment horizontal="center" wrapText="1"/>
    </xf>
    <xf numFmtId="0" fontId="72" fillId="0" borderId="34" xfId="3976" applyFont="1" applyFill="1" applyBorder="1" applyAlignment="1">
      <alignment horizontal="center" wrapText="1"/>
    </xf>
    <xf numFmtId="0" fontId="72" fillId="0" borderId="30" xfId="3976" applyFont="1" applyFill="1" applyBorder="1" applyAlignment="1">
      <alignment horizontal="center" wrapText="1"/>
    </xf>
    <xf numFmtId="0" fontId="50" fillId="0" borderId="67" xfId="2858" applyNumberFormat="1" applyFont="1" applyFill="1" applyBorder="1" applyAlignment="1" applyProtection="1">
      <alignment horizontal="center" wrapText="1"/>
      <protection locked="0"/>
    </xf>
    <xf numFmtId="0" fontId="50" fillId="0" borderId="48" xfId="2858" applyNumberFormat="1" applyFont="1" applyFill="1" applyBorder="1" applyAlignment="1" applyProtection="1">
      <alignment horizontal="center" wrapText="1"/>
      <protection locked="0"/>
    </xf>
    <xf numFmtId="0" fontId="50" fillId="0" borderId="54" xfId="2858" applyFont="1" applyFill="1" applyBorder="1" applyAlignment="1">
      <alignment horizontal="center" wrapText="1"/>
    </xf>
    <xf numFmtId="0" fontId="50" fillId="0" borderId="62" xfId="2858" applyFont="1" applyFill="1" applyBorder="1" applyAlignment="1">
      <alignment horizontal="center" wrapText="1"/>
    </xf>
    <xf numFmtId="0" fontId="50" fillId="0" borderId="31" xfId="2858" applyFont="1" applyFill="1" applyBorder="1" applyAlignment="1">
      <alignment horizontal="center"/>
    </xf>
    <xf numFmtId="0" fontId="50" fillId="0" borderId="46" xfId="2858" applyFont="1" applyFill="1" applyBorder="1" applyAlignment="1">
      <alignment horizontal="center"/>
    </xf>
    <xf numFmtId="0" fontId="50" fillId="0" borderId="47" xfId="2858" applyFont="1" applyFill="1" applyBorder="1" applyAlignment="1">
      <alignment horizontal="center"/>
    </xf>
    <xf numFmtId="0" fontId="50" fillId="0" borderId="68" xfId="2858" applyFont="1" applyFill="1" applyBorder="1" applyAlignment="1">
      <alignment horizontal="center" wrapText="1"/>
    </xf>
    <xf numFmtId="0" fontId="50" fillId="0" borderId="43" xfId="2858" applyFont="1" applyFill="1" applyBorder="1" applyAlignment="1">
      <alignment horizontal="center" wrapText="1"/>
    </xf>
    <xf numFmtId="0" fontId="72" fillId="0" borderId="65" xfId="3976" applyFont="1" applyFill="1" applyBorder="1" applyAlignment="1">
      <alignment horizontal="center" wrapText="1"/>
    </xf>
    <xf numFmtId="0" fontId="72" fillId="0" borderId="62" xfId="3976" applyFont="1" applyFill="1" applyBorder="1" applyAlignment="1">
      <alignment horizontal="center" wrapText="1"/>
    </xf>
    <xf numFmtId="0" fontId="72" fillId="0" borderId="73" xfId="3976" applyFont="1" applyFill="1" applyBorder="1" applyAlignment="1">
      <alignment horizontal="center" wrapText="1"/>
    </xf>
    <xf numFmtId="0" fontId="72" fillId="0" borderId="0" xfId="3976" applyFont="1" applyFill="1" applyAlignment="1">
      <alignment horizontal="center"/>
    </xf>
    <xf numFmtId="0" fontId="53" fillId="0" borderId="0" xfId="2858" applyFont="1" applyFill="1" applyAlignment="1">
      <alignment wrapText="1"/>
    </xf>
    <xf numFmtId="0" fontId="53" fillId="0" borderId="0" xfId="2858" applyFont="1" applyFill="1" applyAlignment="1">
      <alignment horizontal="left" wrapText="1"/>
    </xf>
    <xf numFmtId="0" fontId="53" fillId="0" borderId="0" xfId="2858" applyFont="1" applyFill="1" applyBorder="1"/>
    <xf numFmtId="0" fontId="53" fillId="0" borderId="0" xfId="2858" applyFont="1" applyFill="1" applyBorder="1" applyAlignment="1">
      <alignment horizontal="left" vertical="top" wrapText="1"/>
    </xf>
    <xf numFmtId="0" fontId="53" fillId="0" borderId="0" xfId="2858" applyFont="1" applyFill="1"/>
    <xf numFmtId="42" fontId="50" fillId="0" borderId="88" xfId="2858" applyNumberFormat="1" applyFont="1" applyFill="1" applyBorder="1" applyAlignment="1">
      <alignment horizontal="center" wrapText="1"/>
    </xf>
    <xf numFmtId="0" fontId="50" fillId="0" borderId="88" xfId="2858" applyFont="1" applyFill="1" applyBorder="1" applyAlignment="1">
      <alignment horizontal="center" wrapText="1"/>
    </xf>
    <xf numFmtId="0" fontId="53" fillId="0" borderId="0" xfId="2858" applyFont="1" applyFill="1" applyAlignment="1">
      <alignment horizontal="left"/>
    </xf>
    <xf numFmtId="0" fontId="53" fillId="0" borderId="27" xfId="2858" applyNumberFormat="1" applyFont="1" applyFill="1" applyBorder="1" applyAlignment="1" applyProtection="1">
      <alignment horizontal="center" vertical="center" wrapText="1"/>
      <protection locked="0"/>
    </xf>
    <xf numFmtId="0" fontId="53" fillId="0" borderId="74" xfId="2858" applyNumberFormat="1" applyFont="1" applyFill="1" applyBorder="1" applyAlignment="1" applyProtection="1">
      <alignment horizontal="center" vertical="center" wrapText="1"/>
      <protection locked="0"/>
    </xf>
    <xf numFmtId="0" fontId="53" fillId="0" borderId="40" xfId="2858" applyNumberFormat="1" applyFont="1" applyFill="1" applyBorder="1" applyAlignment="1" applyProtection="1">
      <alignment horizontal="center" vertical="center" wrapText="1"/>
      <protection locked="0"/>
    </xf>
    <xf numFmtId="0" fontId="53" fillId="0" borderId="43" xfId="2858" applyNumberFormat="1" applyFont="1" applyFill="1" applyBorder="1" applyAlignment="1" applyProtection="1">
      <alignment horizontal="center" vertical="center" wrapText="1"/>
      <protection locked="0"/>
    </xf>
    <xf numFmtId="14" fontId="53" fillId="0" borderId="68" xfId="2858" applyNumberFormat="1" applyFont="1" applyFill="1" applyBorder="1" applyAlignment="1">
      <alignment horizontal="left" vertical="center" wrapText="1"/>
    </xf>
    <xf numFmtId="14" fontId="53" fillId="0" borderId="55" xfId="2858" applyNumberFormat="1" applyFont="1" applyFill="1" applyBorder="1" applyAlignment="1">
      <alignment horizontal="left" vertical="center" wrapText="1"/>
    </xf>
    <xf numFmtId="14" fontId="74" fillId="0" borderId="68" xfId="3976" applyNumberFormat="1" applyFont="1" applyFill="1" applyBorder="1" applyAlignment="1">
      <alignment horizontal="left" vertical="top" wrapText="1"/>
    </xf>
    <xf numFmtId="14" fontId="74" fillId="0" borderId="55" xfId="3976" applyNumberFormat="1" applyFont="1" applyFill="1" applyBorder="1" applyAlignment="1">
      <alignment horizontal="left" vertical="top" wrapText="1"/>
    </xf>
    <xf numFmtId="0" fontId="74" fillId="0" borderId="17" xfId="3976" applyFont="1" applyFill="1" applyBorder="1" applyAlignment="1">
      <alignment horizontal="center" vertical="center" wrapText="1"/>
    </xf>
    <xf numFmtId="0" fontId="74" fillId="0" borderId="18" xfId="3976" applyFont="1" applyFill="1" applyBorder="1" applyAlignment="1">
      <alignment horizontal="center" vertical="center" wrapText="1"/>
    </xf>
    <xf numFmtId="0" fontId="74" fillId="0" borderId="37" xfId="3976" applyFont="1" applyFill="1" applyBorder="1" applyAlignment="1">
      <alignment horizontal="left" vertical="center" wrapText="1"/>
    </xf>
    <xf numFmtId="0" fontId="74" fillId="0" borderId="27" xfId="3976" applyFont="1" applyFill="1" applyBorder="1" applyAlignment="1">
      <alignment horizontal="left" vertical="center" wrapText="1"/>
    </xf>
    <xf numFmtId="0" fontId="74" fillId="0" borderId="112" xfId="3976" applyFont="1" applyFill="1" applyBorder="1" applyAlignment="1">
      <alignment horizontal="left" vertical="center" wrapText="1"/>
    </xf>
    <xf numFmtId="0" fontId="74" fillId="0" borderId="35" xfId="3976" applyFont="1" applyFill="1" applyBorder="1" applyAlignment="1">
      <alignment horizontal="center" vertical="center" wrapText="1"/>
    </xf>
    <xf numFmtId="0" fontId="74" fillId="0" borderId="75" xfId="3976" applyFont="1" applyFill="1" applyBorder="1" applyAlignment="1">
      <alignment horizontal="center" vertical="center" wrapText="1"/>
    </xf>
    <xf numFmtId="0" fontId="74" fillId="0" borderId="106" xfId="3976" applyFont="1" applyFill="1" applyBorder="1" applyAlignment="1">
      <alignment horizontal="center" vertical="center" wrapText="1"/>
    </xf>
    <xf numFmtId="0" fontId="53" fillId="0" borderId="10" xfId="2858" applyFont="1" applyFill="1" applyBorder="1" applyAlignment="1">
      <alignment horizontal="left" vertical="center" wrapText="1"/>
    </xf>
    <xf numFmtId="0" fontId="53" fillId="0" borderId="40" xfId="2858" applyFont="1" applyFill="1" applyBorder="1" applyAlignment="1">
      <alignment horizontal="left" vertical="center" wrapText="1"/>
    </xf>
    <xf numFmtId="0" fontId="53" fillId="0" borderId="107" xfId="2858" applyFont="1" applyFill="1" applyBorder="1" applyAlignment="1">
      <alignment horizontal="left" vertical="center" wrapText="1"/>
    </xf>
    <xf numFmtId="166" fontId="74" fillId="0" borderId="36" xfId="2660" quotePrefix="1" applyNumberFormat="1" applyFont="1" applyFill="1" applyBorder="1" applyAlignment="1">
      <alignment horizontal="center" vertical="center"/>
    </xf>
    <xf numFmtId="166" fontId="74" fillId="0" borderId="22" xfId="2660" quotePrefix="1" applyNumberFormat="1" applyFont="1" applyFill="1" applyBorder="1" applyAlignment="1">
      <alignment horizontal="center" vertical="center"/>
    </xf>
    <xf numFmtId="166" fontId="74" fillId="0" borderId="108" xfId="2660" quotePrefix="1" applyNumberFormat="1" applyFont="1" applyFill="1" applyBorder="1" applyAlignment="1">
      <alignment horizontal="center" vertical="center"/>
    </xf>
    <xf numFmtId="0" fontId="53" fillId="0" borderId="63" xfId="2858" applyNumberFormat="1" applyFont="1" applyFill="1" applyBorder="1" applyAlignment="1" applyProtection="1">
      <alignment horizontal="center" vertical="center" wrapText="1"/>
      <protection locked="0"/>
    </xf>
    <xf numFmtId="0" fontId="53" fillId="0" borderId="68" xfId="2858" applyNumberFormat="1" applyFont="1" applyFill="1" applyBorder="1" applyAlignment="1" applyProtection="1">
      <alignment horizontal="center" vertical="center" wrapText="1"/>
      <protection locked="0"/>
    </xf>
    <xf numFmtId="0" fontId="50" fillId="0" borderId="40" xfId="2858" applyNumberFormat="1" applyFont="1" applyFill="1" applyBorder="1" applyAlignment="1" applyProtection="1">
      <alignment horizontal="center" vertical="center" wrapText="1"/>
      <protection locked="0"/>
    </xf>
    <xf numFmtId="0" fontId="50" fillId="0" borderId="43" xfId="2858" applyNumberFormat="1" applyFont="1" applyFill="1" applyBorder="1" applyAlignment="1" applyProtection="1">
      <alignment horizontal="center" vertical="center" wrapText="1"/>
      <protection locked="0"/>
    </xf>
    <xf numFmtId="0" fontId="53" fillId="0" borderId="38" xfId="2858" applyFont="1" applyFill="1" applyBorder="1" applyAlignment="1">
      <alignment horizontal="center" vertical="center" wrapText="1"/>
    </xf>
    <xf numFmtId="0" fontId="53" fillId="0" borderId="29" xfId="2858" applyFont="1" applyFill="1" applyBorder="1" applyAlignment="1">
      <alignment horizontal="center" vertical="center" wrapText="1"/>
    </xf>
    <xf numFmtId="0" fontId="53" fillId="0" borderId="72" xfId="2858" applyFont="1" applyFill="1" applyBorder="1" applyAlignment="1">
      <alignment horizontal="center" vertical="center" wrapText="1"/>
    </xf>
    <xf numFmtId="14" fontId="74" fillId="0" borderId="50" xfId="3976" applyNumberFormat="1" applyFont="1" applyFill="1" applyBorder="1" applyAlignment="1">
      <alignment horizontal="center" vertical="center"/>
    </xf>
    <xf numFmtId="14" fontId="74" fillId="0" borderId="52" xfId="3976" applyNumberFormat="1" applyFont="1" applyFill="1" applyBorder="1" applyAlignment="1">
      <alignment horizontal="center" vertical="center"/>
    </xf>
    <xf numFmtId="14" fontId="74" fillId="0" borderId="19" xfId="3976" applyNumberFormat="1" applyFont="1" applyFill="1" applyBorder="1" applyAlignment="1">
      <alignment horizontal="center" vertical="center"/>
    </xf>
    <xf numFmtId="14" fontId="74" fillId="0" borderId="10" xfId="3976" applyNumberFormat="1" applyFont="1" applyFill="1" applyBorder="1" applyAlignment="1">
      <alignment horizontal="left" vertical="center" wrapText="1"/>
    </xf>
    <xf numFmtId="14" fontId="74" fillId="0" borderId="40" xfId="3976" applyNumberFormat="1" applyFont="1" applyFill="1" applyBorder="1" applyAlignment="1">
      <alignment horizontal="left" vertical="center" wrapText="1"/>
    </xf>
    <xf numFmtId="14" fontId="74" fillId="0" borderId="55" xfId="3976" applyNumberFormat="1" applyFont="1" applyFill="1" applyBorder="1" applyAlignment="1">
      <alignment horizontal="left" vertical="center" wrapText="1"/>
    </xf>
    <xf numFmtId="42" fontId="53" fillId="0" borderId="10" xfId="2858" applyNumberFormat="1" applyFont="1" applyFill="1" applyBorder="1" applyAlignment="1">
      <alignment horizontal="center" vertical="center" wrapText="1"/>
    </xf>
    <xf numFmtId="42" fontId="53" fillId="0" borderId="40" xfId="2858" applyNumberFormat="1" applyFont="1" applyFill="1" applyBorder="1" applyAlignment="1">
      <alignment horizontal="center" vertical="center" wrapText="1"/>
    </xf>
    <xf numFmtId="42" fontId="53" fillId="0" borderId="55" xfId="2858" applyNumberFormat="1" applyFont="1" applyFill="1" applyBorder="1" applyAlignment="1">
      <alignment horizontal="center" vertical="center" wrapText="1"/>
    </xf>
    <xf numFmtId="0" fontId="74" fillId="0" borderId="39" xfId="3976" applyFont="1" applyFill="1" applyBorder="1" applyAlignment="1">
      <alignment horizontal="center" vertical="center"/>
    </xf>
    <xf numFmtId="0" fontId="74" fillId="0" borderId="42" xfId="3976" applyFont="1" applyFill="1" applyBorder="1" applyAlignment="1">
      <alignment horizontal="center" vertical="center"/>
    </xf>
    <xf numFmtId="0" fontId="74" fillId="0" borderId="33" xfId="3976" applyFont="1" applyFill="1" applyBorder="1" applyAlignment="1">
      <alignment horizontal="center" vertical="center"/>
    </xf>
    <xf numFmtId="0" fontId="74" fillId="0" borderId="38" xfId="3976" applyFont="1" applyFill="1" applyBorder="1" applyAlignment="1">
      <alignment horizontal="center" vertical="center" wrapText="1"/>
    </xf>
    <xf numFmtId="0" fontId="74" fillId="0" borderId="29" xfId="3976" applyFont="1" applyFill="1" applyBorder="1" applyAlignment="1">
      <alignment horizontal="center" vertical="center" wrapText="1"/>
    </xf>
    <xf numFmtId="0" fontId="74" fillId="0" borderId="72" xfId="3976" applyFont="1" applyFill="1" applyBorder="1" applyAlignment="1">
      <alignment horizontal="center" vertical="center" wrapText="1"/>
    </xf>
    <xf numFmtId="14" fontId="74" fillId="0" borderId="10" xfId="3916" applyNumberFormat="1" applyFont="1" applyFill="1" applyBorder="1" applyAlignment="1">
      <alignment horizontal="center" vertical="center"/>
    </xf>
    <xf numFmtId="14" fontId="74" fillId="0" borderId="40" xfId="3916" applyNumberFormat="1" applyFont="1" applyFill="1" applyBorder="1" applyAlignment="1">
      <alignment horizontal="center" vertical="center"/>
    </xf>
    <xf numFmtId="14" fontId="74" fillId="0" borderId="55" xfId="3916" applyNumberFormat="1" applyFont="1" applyFill="1" applyBorder="1" applyAlignment="1">
      <alignment horizontal="center" vertical="center"/>
    </xf>
    <xf numFmtId="0" fontId="53" fillId="0" borderId="10" xfId="2858" applyFont="1" applyFill="1" applyBorder="1" applyAlignment="1">
      <alignment horizontal="center" vertical="center" wrapText="1"/>
    </xf>
    <xf numFmtId="0" fontId="53" fillId="0" borderId="40" xfId="2858" applyFont="1" applyFill="1" applyBorder="1" applyAlignment="1">
      <alignment horizontal="center" vertical="center" wrapText="1"/>
    </xf>
    <xf numFmtId="0" fontId="53" fillId="0" borderId="55" xfId="2858" applyFont="1" applyFill="1" applyBorder="1" applyAlignment="1">
      <alignment horizontal="center" vertical="center" wrapText="1"/>
    </xf>
    <xf numFmtId="0" fontId="53" fillId="0" borderId="55" xfId="2858" applyFont="1" applyFill="1" applyBorder="1" applyAlignment="1">
      <alignment horizontal="left" vertical="center" wrapText="1"/>
    </xf>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42" fontId="53" fillId="0" borderId="10" xfId="2858" applyNumberFormat="1" applyFont="1" applyFill="1" applyBorder="1" applyAlignment="1">
      <alignment horizontal="center" vertical="center"/>
    </xf>
    <xf numFmtId="42" fontId="53" fillId="0" borderId="55" xfId="2858" applyNumberFormat="1" applyFont="1" applyFill="1" applyBorder="1" applyAlignment="1">
      <alignment horizontal="center" vertical="center"/>
    </xf>
    <xf numFmtId="0" fontId="53" fillId="0" borderId="39" xfId="2858" applyFont="1" applyFill="1" applyBorder="1" applyAlignment="1">
      <alignment horizontal="center" vertical="center"/>
    </xf>
    <xf numFmtId="0" fontId="53" fillId="0" borderId="33" xfId="2858" applyFont="1" applyFill="1" applyBorder="1" applyAlignment="1">
      <alignment horizontal="center" vertical="center"/>
    </xf>
    <xf numFmtId="0" fontId="53" fillId="0" borderId="38" xfId="2858" applyFont="1" applyFill="1" applyBorder="1" applyAlignment="1">
      <alignment horizontal="center" vertical="top"/>
    </xf>
    <xf numFmtId="0" fontId="53" fillId="0" borderId="72" xfId="2858" applyFont="1" applyFill="1" applyBorder="1" applyAlignment="1">
      <alignment horizontal="center" vertical="top"/>
    </xf>
    <xf numFmtId="0" fontId="53" fillId="0" borderId="0" xfId="2858" applyFont="1" applyFill="1" applyBorder="1" applyAlignment="1">
      <alignment horizontal="center" vertical="top"/>
    </xf>
    <xf numFmtId="0" fontId="53" fillId="0" borderId="105" xfId="2858" applyFont="1" applyFill="1" applyBorder="1" applyAlignment="1">
      <alignment horizontal="center" vertical="top"/>
    </xf>
    <xf numFmtId="0" fontId="53" fillId="0" borderId="75" xfId="2858" applyFont="1" applyFill="1" applyBorder="1" applyAlignment="1">
      <alignment horizontal="center" vertical="top"/>
    </xf>
    <xf numFmtId="0" fontId="53" fillId="0" borderId="106" xfId="2858" applyFont="1" applyFill="1" applyBorder="1" applyAlignment="1">
      <alignment horizontal="center" vertical="top"/>
    </xf>
    <xf numFmtId="0" fontId="53" fillId="0" borderId="107" xfId="2858" applyFont="1" applyFill="1" applyBorder="1" applyAlignment="1">
      <alignment horizontal="center" vertical="center" wrapText="1"/>
    </xf>
    <xf numFmtId="0" fontId="74" fillId="0" borderId="38" xfId="3976" applyFont="1" applyFill="1" applyBorder="1" applyAlignment="1">
      <alignment horizontal="center" vertical="top" wrapText="1"/>
    </xf>
    <xf numFmtId="0" fontId="74" fillId="0" borderId="72" xfId="3976" applyFont="1" applyFill="1" applyBorder="1" applyAlignment="1">
      <alignment horizontal="center" vertical="top" wrapText="1"/>
    </xf>
    <xf numFmtId="0" fontId="74" fillId="0" borderId="20" xfId="3976" applyFont="1" applyFill="1" applyBorder="1" applyAlignment="1">
      <alignment horizontal="left" vertical="center" wrapText="1"/>
    </xf>
    <xf numFmtId="0" fontId="74" fillId="0" borderId="23" xfId="3976" applyFont="1" applyFill="1" applyBorder="1" applyAlignment="1">
      <alignment horizontal="center" vertical="center" wrapText="1"/>
    </xf>
    <xf numFmtId="0" fontId="53" fillId="0" borderId="10" xfId="2858" quotePrefix="1" applyFont="1" applyFill="1" applyBorder="1" applyAlignment="1">
      <alignment horizontal="left" vertical="center" wrapText="1"/>
    </xf>
    <xf numFmtId="0" fontId="53" fillId="0" borderId="55" xfId="2858" quotePrefix="1" applyFont="1" applyFill="1" applyBorder="1" applyAlignment="1">
      <alignment horizontal="left" vertical="center" wrapText="1"/>
    </xf>
    <xf numFmtId="167" fontId="74" fillId="0" borderId="36" xfId="2660" quotePrefix="1" applyNumberFormat="1" applyFont="1" applyFill="1" applyBorder="1" applyAlignment="1">
      <alignment horizontal="center" vertical="center"/>
    </xf>
    <xf numFmtId="167" fontId="74" fillId="0" borderId="21" xfId="2660" quotePrefix="1" applyNumberFormat="1" applyFont="1" applyFill="1" applyBorder="1" applyAlignment="1">
      <alignment horizontal="center" vertical="center"/>
    </xf>
    <xf numFmtId="14" fontId="74" fillId="0" borderId="10" xfId="3978" applyNumberFormat="1" applyFont="1" applyFill="1" applyBorder="1" applyAlignment="1">
      <alignment horizontal="center" vertical="center"/>
    </xf>
    <xf numFmtId="14" fontId="74" fillId="0" borderId="55" xfId="3978" applyNumberFormat="1" applyFont="1" applyFill="1" applyBorder="1" applyAlignment="1">
      <alignment horizontal="center" vertical="center"/>
    </xf>
    <xf numFmtId="167" fontId="53" fillId="0" borderId="36" xfId="2858" applyNumberFormat="1" applyFont="1" applyFill="1" applyBorder="1" applyAlignment="1">
      <alignment horizontal="center" vertical="center"/>
    </xf>
    <xf numFmtId="167" fontId="53" fillId="0" borderId="103" xfId="2858" applyNumberFormat="1" applyFont="1" applyFill="1" applyBorder="1" applyAlignment="1">
      <alignment horizontal="center" vertical="center"/>
    </xf>
    <xf numFmtId="0" fontId="53" fillId="0" borderId="50" xfId="2858" applyFont="1" applyFill="1" applyBorder="1"/>
    <xf numFmtId="0" fontId="53" fillId="0" borderId="19" xfId="2858" applyFont="1" applyFill="1" applyBorder="1"/>
    <xf numFmtId="166" fontId="53" fillId="0" borderId="10" xfId="2858" applyNumberFormat="1" applyFont="1" applyFill="1" applyBorder="1" applyAlignment="1">
      <alignment horizontal="left"/>
    </xf>
    <xf numFmtId="166" fontId="53" fillId="0" borderId="55" xfId="2858" applyNumberFormat="1" applyFont="1" applyFill="1" applyBorder="1" applyAlignment="1">
      <alignment horizontal="left"/>
    </xf>
    <xf numFmtId="0" fontId="53" fillId="0" borderId="10" xfId="2858" applyFont="1" applyFill="1" applyBorder="1"/>
    <xf numFmtId="0" fontId="53" fillId="0" borderId="55" xfId="2858" applyFont="1" applyFill="1" applyBorder="1"/>
    <xf numFmtId="0" fontId="53" fillId="0" borderId="10" xfId="2858" applyFont="1" applyFill="1" applyBorder="1" applyAlignment="1">
      <alignment horizontal="left"/>
    </xf>
    <xf numFmtId="0" fontId="53" fillId="0" borderId="55" xfId="2858" applyFont="1" applyFill="1" applyBorder="1" applyAlignment="1">
      <alignment horizontal="left"/>
    </xf>
    <xf numFmtId="0" fontId="53" fillId="0" borderId="15" xfId="2858" applyFont="1" applyFill="1" applyBorder="1" applyAlignment="1">
      <alignment horizontal="left" vertical="center" wrapText="1"/>
    </xf>
    <xf numFmtId="14" fontId="53" fillId="0" borderId="15" xfId="2858" applyNumberFormat="1" applyFont="1" applyFill="1" applyBorder="1" applyAlignment="1">
      <alignment horizontal="left" vertical="center" wrapText="1"/>
    </xf>
    <xf numFmtId="167" fontId="74" fillId="0" borderId="22" xfId="2660" quotePrefix="1" applyNumberFormat="1" applyFont="1" applyFill="1" applyBorder="1" applyAlignment="1">
      <alignment horizontal="center" vertical="center"/>
    </xf>
    <xf numFmtId="167" fontId="74" fillId="0" borderId="108" xfId="2660" quotePrefix="1" applyNumberFormat="1" applyFont="1" applyFill="1" applyBorder="1" applyAlignment="1">
      <alignment horizontal="center" vertical="center"/>
    </xf>
    <xf numFmtId="0" fontId="53" fillId="0" borderId="50" xfId="2858" quotePrefix="1" applyFont="1" applyFill="1" applyBorder="1" applyAlignment="1">
      <alignment horizontal="center" vertical="center" wrapText="1"/>
    </xf>
    <xf numFmtId="0" fontId="53" fillId="0" borderId="19" xfId="2858" quotePrefix="1" applyFont="1" applyFill="1" applyBorder="1" applyAlignment="1">
      <alignment horizontal="center" vertical="center" wrapText="1"/>
    </xf>
    <xf numFmtId="166" fontId="53" fillId="0" borderId="10" xfId="2858" quotePrefix="1" applyNumberFormat="1" applyFont="1" applyFill="1" applyBorder="1" applyAlignment="1">
      <alignment horizontal="center" vertical="center" wrapText="1"/>
    </xf>
    <xf numFmtId="166" fontId="53" fillId="0" borderId="55" xfId="2858" quotePrefix="1" applyNumberFormat="1" applyFont="1" applyFill="1" applyBorder="1" applyAlignment="1">
      <alignment horizontal="center" vertical="center" wrapText="1"/>
    </xf>
    <xf numFmtId="166" fontId="74" fillId="0" borderId="10" xfId="2660" quotePrefix="1" applyNumberFormat="1" applyFont="1" applyFill="1" applyBorder="1" applyAlignment="1">
      <alignment horizontal="center" vertical="center"/>
    </xf>
    <xf numFmtId="166" fontId="74" fillId="0" borderId="55" xfId="2660" quotePrefix="1" applyNumberFormat="1" applyFont="1" applyFill="1" applyBorder="1" applyAlignment="1">
      <alignment horizontal="center" vertical="center"/>
    </xf>
    <xf numFmtId="42" fontId="53" fillId="0" borderId="69" xfId="2858" applyNumberFormat="1" applyFont="1" applyFill="1" applyBorder="1" applyAlignment="1">
      <alignment horizontal="center" vertical="center"/>
    </xf>
    <xf numFmtId="42" fontId="53" fillId="0" borderId="21" xfId="2858" applyNumberFormat="1" applyFont="1" applyFill="1" applyBorder="1" applyAlignment="1">
      <alignment horizontal="center" vertical="center"/>
    </xf>
    <xf numFmtId="0" fontId="53" fillId="0" borderId="32" xfId="2858" applyFont="1" applyFill="1" applyBorder="1" applyAlignment="1">
      <alignment horizontal="center" vertical="center" wrapText="1"/>
    </xf>
    <xf numFmtId="0" fontId="72" fillId="0" borderId="50" xfId="3976" applyFont="1" applyFill="1" applyBorder="1" applyAlignment="1" applyProtection="1">
      <alignment horizontal="center" wrapText="1"/>
      <protection locked="0"/>
    </xf>
    <xf numFmtId="0" fontId="72" fillId="0" borderId="52" xfId="3976" applyFont="1" applyFill="1" applyBorder="1" applyAlignment="1" applyProtection="1">
      <alignment horizontal="center" wrapText="1"/>
      <protection locked="0"/>
    </xf>
    <xf numFmtId="0" fontId="72" fillId="0" borderId="48" xfId="3976" applyFont="1" applyFill="1" applyBorder="1" applyAlignment="1" applyProtection="1">
      <alignment horizontal="center" wrapText="1"/>
      <protection locked="0"/>
    </xf>
    <xf numFmtId="0" fontId="53" fillId="0" borderId="67" xfId="2858" applyNumberFormat="1" applyFont="1" applyFill="1" applyBorder="1" applyAlignment="1" applyProtection="1">
      <alignment horizontal="center" vertical="center" wrapText="1"/>
      <protection locked="0"/>
    </xf>
    <xf numFmtId="0" fontId="53" fillId="0" borderId="52" xfId="2858" applyNumberFormat="1" applyFont="1" applyFill="1" applyBorder="1" applyAlignment="1" applyProtection="1">
      <alignment horizontal="center" vertical="center" wrapText="1"/>
      <protection locked="0"/>
    </xf>
    <xf numFmtId="0" fontId="53" fillId="0" borderId="48" xfId="2858" applyNumberFormat="1" applyFont="1" applyFill="1" applyBorder="1" applyAlignment="1" applyProtection="1">
      <alignment horizontal="center" vertical="center" wrapText="1"/>
      <protection locked="0"/>
    </xf>
    <xf numFmtId="0" fontId="53" fillId="0" borderId="36" xfId="2858" applyFont="1" applyFill="1" applyBorder="1"/>
    <xf numFmtId="0" fontId="53" fillId="0" borderId="21" xfId="2858" applyFont="1" applyFill="1" applyBorder="1"/>
    <xf numFmtId="0" fontId="74" fillId="0" borderId="38" xfId="3976" applyFont="1" applyFill="1" applyBorder="1" applyAlignment="1">
      <alignment horizontal="center" vertical="center"/>
    </xf>
    <xf numFmtId="0" fontId="74" fillId="0" borderId="72" xfId="3976" applyFont="1" applyFill="1" applyBorder="1" applyAlignment="1">
      <alignment horizontal="center" vertical="center"/>
    </xf>
    <xf numFmtId="0" fontId="74" fillId="0" borderId="37" xfId="3976" applyFont="1" applyFill="1" applyBorder="1" applyAlignment="1">
      <alignment horizontal="left" vertical="center"/>
    </xf>
    <xf numFmtId="0" fontId="74" fillId="0" borderId="115" xfId="3976" applyFont="1" applyFill="1" applyBorder="1" applyAlignment="1">
      <alignment horizontal="left" vertical="center"/>
    </xf>
    <xf numFmtId="0" fontId="74" fillId="0" borderId="35" xfId="3976" applyFont="1" applyFill="1" applyBorder="1" applyAlignment="1">
      <alignment horizontal="center" vertical="center"/>
    </xf>
    <xf numFmtId="0" fontId="74" fillId="0" borderId="120" xfId="3976" applyFont="1" applyFill="1" applyBorder="1" applyAlignment="1">
      <alignment horizontal="center" vertical="center"/>
    </xf>
    <xf numFmtId="0" fontId="53" fillId="0" borderId="116" xfId="2858" applyFont="1" applyFill="1" applyBorder="1" applyAlignment="1">
      <alignment horizontal="center" vertical="center" wrapText="1"/>
    </xf>
    <xf numFmtId="0" fontId="53" fillId="0" borderId="67" xfId="2858" applyFont="1" applyFill="1" applyBorder="1"/>
    <xf numFmtId="166" fontId="53" fillId="0" borderId="68" xfId="2858" applyNumberFormat="1" applyFont="1" applyFill="1" applyBorder="1" applyAlignment="1">
      <alignment horizontal="left"/>
    </xf>
    <xf numFmtId="0" fontId="53" fillId="0" borderId="68" xfId="2858" applyFont="1" applyFill="1" applyBorder="1"/>
    <xf numFmtId="0" fontId="99" fillId="0" borderId="68" xfId="2858" applyFont="1" applyFill="1" applyBorder="1" applyAlignment="1">
      <alignment horizontal="left"/>
    </xf>
    <xf numFmtId="0" fontId="99" fillId="0" borderId="55" xfId="2858" applyFont="1" applyFill="1" applyBorder="1" applyAlignment="1">
      <alignment horizontal="left"/>
    </xf>
    <xf numFmtId="0" fontId="53" fillId="0" borderId="69" xfId="2858" applyFont="1" applyFill="1" applyBorder="1"/>
    <xf numFmtId="0" fontId="74" fillId="0" borderId="65" xfId="3976" applyFont="1" applyFill="1" applyBorder="1" applyAlignment="1">
      <alignment horizontal="center" vertical="center"/>
    </xf>
    <xf numFmtId="0" fontId="74" fillId="0" borderId="23" xfId="3976" applyFont="1" applyFill="1" applyBorder="1" applyAlignment="1">
      <alignment horizontal="center" vertical="center"/>
    </xf>
    <xf numFmtId="0" fontId="53" fillId="0" borderId="68" xfId="2858" applyFont="1" applyFill="1" applyBorder="1" applyAlignment="1">
      <alignment horizontal="left" vertical="center" wrapText="1"/>
    </xf>
    <xf numFmtId="0" fontId="72" fillId="0" borderId="37" xfId="3976" applyFont="1" applyFill="1" applyBorder="1" applyAlignment="1">
      <alignment horizontal="center" wrapText="1"/>
    </xf>
    <xf numFmtId="0" fontId="72" fillId="0" borderId="27" xfId="3976" applyFont="1" applyFill="1" applyBorder="1" applyAlignment="1">
      <alignment horizontal="center" wrapText="1"/>
    </xf>
    <xf numFmtId="0" fontId="72" fillId="0" borderId="74" xfId="3976" applyFont="1" applyFill="1" applyBorder="1" applyAlignment="1">
      <alignment horizontal="center" wrapText="1"/>
    </xf>
    <xf numFmtId="0" fontId="72" fillId="0" borderId="35" xfId="3976" applyFont="1" applyFill="1" applyBorder="1" applyAlignment="1">
      <alignment horizontal="center" wrapText="1"/>
    </xf>
    <xf numFmtId="0" fontId="72" fillId="0" borderId="75" xfId="3976" applyFont="1" applyFill="1" applyBorder="1" applyAlignment="1">
      <alignment horizontal="center" wrapText="1"/>
    </xf>
    <xf numFmtId="0" fontId="72" fillId="0" borderId="36" xfId="3976" applyFont="1" applyFill="1" applyBorder="1" applyAlignment="1">
      <alignment horizontal="center" wrapText="1"/>
    </xf>
    <xf numFmtId="0" fontId="72" fillId="0" borderId="22" xfId="3976" applyFont="1" applyFill="1" applyBorder="1" applyAlignment="1">
      <alignment horizontal="center" wrapText="1"/>
    </xf>
    <xf numFmtId="0" fontId="72" fillId="0" borderId="49" xfId="3976" applyFont="1" applyFill="1" applyBorder="1" applyAlignment="1">
      <alignment horizontal="center" wrapText="1"/>
    </xf>
    <xf numFmtId="0" fontId="74" fillId="0" borderId="63" xfId="3976" applyFont="1" applyFill="1" applyBorder="1" applyAlignment="1">
      <alignment horizontal="left" vertical="center"/>
    </xf>
    <xf numFmtId="0" fontId="74" fillId="0" borderId="20" xfId="3976" applyFont="1" applyFill="1" applyBorder="1" applyAlignment="1">
      <alignment horizontal="left" vertical="center"/>
    </xf>
    <xf numFmtId="0" fontId="72" fillId="0" borderId="0" xfId="3976" applyFont="1" applyFill="1" applyAlignment="1">
      <alignment horizontal="center" vertical="center"/>
    </xf>
    <xf numFmtId="0" fontId="72" fillId="0" borderId="63" xfId="3976" applyFont="1" applyFill="1" applyBorder="1" applyAlignment="1">
      <alignment horizontal="center" vertical="center" wrapText="1"/>
    </xf>
    <xf numFmtId="0" fontId="72" fillId="0" borderId="27" xfId="3976" applyFont="1" applyFill="1" applyBorder="1" applyAlignment="1">
      <alignment horizontal="center" vertical="center" wrapText="1"/>
    </xf>
    <xf numFmtId="0" fontId="72" fillId="0" borderId="74" xfId="3976" applyFont="1" applyFill="1" applyBorder="1" applyAlignment="1">
      <alignment horizontal="center" vertical="center" wrapText="1"/>
    </xf>
    <xf numFmtId="0" fontId="72" fillId="0" borderId="54" xfId="3976" applyFont="1" applyFill="1" applyBorder="1" applyAlignment="1">
      <alignment horizontal="center" vertical="center" wrapText="1"/>
    </xf>
    <xf numFmtId="0" fontId="72" fillId="0" borderId="64" xfId="3976" applyFont="1" applyFill="1" applyBorder="1" applyAlignment="1">
      <alignment horizontal="center" vertical="center" wrapText="1"/>
    </xf>
    <xf numFmtId="0" fontId="72" fillId="0" borderId="70" xfId="3976" applyFont="1" applyFill="1" applyBorder="1" applyAlignment="1">
      <alignment horizontal="center" vertical="center" wrapText="1"/>
    </xf>
    <xf numFmtId="0" fontId="72" fillId="0" borderId="33" xfId="3976" applyFont="1" applyFill="1" applyBorder="1" applyAlignment="1">
      <alignment horizontal="center" vertical="center" wrapText="1"/>
    </xf>
    <xf numFmtId="0" fontId="72" fillId="0" borderId="61" xfId="3976" applyFont="1" applyFill="1" applyBorder="1" applyAlignment="1">
      <alignment horizontal="center" vertical="center" wrapText="1"/>
    </xf>
    <xf numFmtId="0" fontId="72" fillId="0" borderId="72" xfId="3976" applyFont="1" applyFill="1" applyBorder="1" applyAlignment="1">
      <alignment horizontal="center" vertical="center" wrapText="1"/>
    </xf>
    <xf numFmtId="0" fontId="50" fillId="0" borderId="63" xfId="2858" applyFont="1" applyFill="1" applyBorder="1" applyAlignment="1">
      <alignment horizontal="center" vertical="center"/>
    </xf>
    <xf numFmtId="0" fontId="50" fillId="0" borderId="64" xfId="2858" applyFont="1" applyFill="1" applyBorder="1" applyAlignment="1">
      <alignment horizontal="center" vertical="center"/>
    </xf>
    <xf numFmtId="0" fontId="50" fillId="0" borderId="70" xfId="2858" applyFont="1" applyFill="1" applyBorder="1" applyAlignment="1">
      <alignment horizontal="center" vertical="center"/>
    </xf>
    <xf numFmtId="0" fontId="50" fillId="0" borderId="20" xfId="2858" applyFont="1" applyFill="1" applyBorder="1" applyAlignment="1">
      <alignment horizontal="center" vertical="center"/>
    </xf>
    <xf numFmtId="0" fontId="50" fillId="0" borderId="61" xfId="2858" applyFont="1" applyFill="1" applyBorder="1" applyAlignment="1">
      <alignment horizontal="center" vertical="center"/>
    </xf>
    <xf numFmtId="0" fontId="50" fillId="0" borderId="72" xfId="2858" applyFont="1" applyFill="1" applyBorder="1" applyAlignment="1">
      <alignment horizontal="center" vertical="center"/>
    </xf>
    <xf numFmtId="0" fontId="50" fillId="0" borderId="63" xfId="2858" applyFont="1" applyFill="1" applyBorder="1" applyAlignment="1">
      <alignment horizontal="center" vertical="center" wrapText="1"/>
    </xf>
    <xf numFmtId="0" fontId="50" fillId="0" borderId="64" xfId="2858" applyFont="1" applyFill="1" applyBorder="1" applyAlignment="1">
      <alignment horizontal="center" vertical="center" wrapText="1"/>
    </xf>
    <xf numFmtId="0" fontId="50" fillId="0" borderId="70" xfId="2858" applyFont="1" applyFill="1" applyBorder="1" applyAlignment="1">
      <alignment horizontal="center" vertical="center" wrapText="1"/>
    </xf>
    <xf numFmtId="0" fontId="50" fillId="0" borderId="20" xfId="2858" applyFont="1" applyFill="1" applyBorder="1" applyAlignment="1">
      <alignment horizontal="center" vertical="center" wrapText="1"/>
    </xf>
    <xf numFmtId="0" fontId="50" fillId="0" borderId="61" xfId="2858" applyFont="1" applyFill="1" applyBorder="1" applyAlignment="1">
      <alignment horizontal="center" vertical="center" wrapText="1"/>
    </xf>
    <xf numFmtId="0" fontId="50" fillId="0" borderId="72" xfId="2858" applyFont="1" applyFill="1" applyBorder="1" applyAlignment="1">
      <alignment horizontal="center" vertical="center" wrapText="1"/>
    </xf>
    <xf numFmtId="0" fontId="50" fillId="0" borderId="10" xfId="2858" applyNumberFormat="1" applyFont="1" applyFill="1" applyBorder="1" applyAlignment="1" applyProtection="1">
      <alignment horizontal="center" wrapText="1"/>
      <protection locked="0"/>
    </xf>
    <xf numFmtId="0" fontId="50" fillId="0" borderId="40" xfId="2858" applyNumberFormat="1" applyFont="1" applyFill="1" applyBorder="1" applyAlignment="1" applyProtection="1">
      <alignment horizontal="center" wrapText="1"/>
      <protection locked="0"/>
    </xf>
    <xf numFmtId="0" fontId="50" fillId="0" borderId="43" xfId="2858" applyNumberFormat="1" applyFont="1" applyFill="1" applyBorder="1" applyAlignment="1" applyProtection="1">
      <alignment horizontal="center" wrapText="1"/>
      <protection locked="0"/>
    </xf>
    <xf numFmtId="0" fontId="72" fillId="0" borderId="39" xfId="3976" applyFont="1" applyFill="1" applyBorder="1" applyAlignment="1">
      <alignment horizontal="center" wrapText="1"/>
    </xf>
    <xf numFmtId="0" fontId="72" fillId="0" borderId="42" xfId="3976" applyFont="1" applyFill="1" applyBorder="1" applyAlignment="1">
      <alignment horizontal="center" wrapText="1"/>
    </xf>
    <xf numFmtId="0" fontId="72" fillId="0" borderId="10" xfId="3977" applyFont="1" applyFill="1" applyBorder="1" applyAlignment="1" applyProtection="1">
      <alignment horizontal="center" wrapText="1"/>
      <protection locked="0"/>
    </xf>
    <xf numFmtId="0" fontId="72" fillId="0" borderId="40" xfId="3977" applyFont="1" applyFill="1" applyBorder="1" applyAlignment="1" applyProtection="1">
      <alignment horizontal="center" wrapText="1"/>
      <protection locked="0"/>
    </xf>
    <xf numFmtId="0" fontId="72" fillId="0" borderId="43" xfId="3977" applyFont="1" applyFill="1" applyBorder="1" applyAlignment="1" applyProtection="1">
      <alignment horizontal="center" wrapText="1"/>
      <protection locked="0"/>
    </xf>
    <xf numFmtId="0" fontId="72" fillId="0" borderId="36" xfId="3977" applyFont="1" applyFill="1" applyBorder="1" applyAlignment="1" applyProtection="1">
      <alignment horizontal="center" wrapText="1"/>
      <protection locked="0"/>
    </xf>
    <xf numFmtId="0" fontId="72" fillId="0" borderId="22" xfId="3977" applyFont="1" applyFill="1" applyBorder="1" applyAlignment="1" applyProtection="1">
      <alignment horizontal="center" wrapText="1"/>
      <protection locked="0"/>
    </xf>
    <xf numFmtId="0" fontId="72" fillId="0" borderId="49" xfId="3977" applyFont="1" applyFill="1" applyBorder="1" applyAlignment="1" applyProtection="1">
      <alignment horizontal="center" wrapText="1"/>
      <protection locked="0"/>
    </xf>
    <xf numFmtId="0" fontId="72" fillId="0" borderId="39" xfId="3976" applyFont="1" applyFill="1" applyBorder="1" applyAlignment="1" applyProtection="1">
      <alignment horizontal="center" wrapText="1"/>
      <protection locked="0"/>
    </xf>
    <xf numFmtId="0" fontId="72" fillId="0" borderId="42" xfId="3976" applyFont="1" applyFill="1" applyBorder="1" applyAlignment="1" applyProtection="1">
      <alignment horizontal="center" wrapText="1"/>
      <protection locked="0"/>
    </xf>
    <xf numFmtId="0" fontId="72" fillId="0" borderId="62" xfId="3976" applyFont="1" applyFill="1" applyBorder="1" applyAlignment="1" applyProtection="1">
      <alignment horizontal="center" wrapText="1"/>
      <protection locked="0"/>
    </xf>
    <xf numFmtId="0" fontId="72" fillId="0" borderId="38" xfId="3976" applyFont="1" applyFill="1" applyBorder="1" applyAlignment="1">
      <alignment horizontal="center" wrapText="1"/>
    </xf>
    <xf numFmtId="0" fontId="72" fillId="0" borderId="29" xfId="3976" applyFont="1" applyFill="1" applyBorder="1" applyAlignment="1">
      <alignment horizontal="center" wrapText="1"/>
    </xf>
    <xf numFmtId="0" fontId="72" fillId="0" borderId="71" xfId="3976" applyFont="1" applyFill="1" applyBorder="1" applyAlignment="1">
      <alignment horizontal="center" wrapText="1"/>
    </xf>
    <xf numFmtId="0" fontId="50" fillId="0" borderId="35" xfId="2858" applyFont="1" applyFill="1" applyBorder="1" applyAlignment="1">
      <alignment horizontal="center" wrapText="1"/>
    </xf>
    <xf numFmtId="0" fontId="50" fillId="0" borderId="75" xfId="2858" applyFont="1" applyFill="1" applyBorder="1" applyAlignment="1">
      <alignment horizontal="center" wrapText="1"/>
    </xf>
    <xf numFmtId="0" fontId="50" fillId="0" borderId="73" xfId="2858" applyFont="1" applyFill="1" applyBorder="1" applyAlignment="1">
      <alignment horizontal="center" wrapText="1"/>
    </xf>
    <xf numFmtId="0" fontId="50" fillId="0" borderId="10" xfId="2858" applyFont="1" applyFill="1" applyBorder="1" applyAlignment="1">
      <alignment horizontal="center" wrapText="1"/>
    </xf>
    <xf numFmtId="0" fontId="50" fillId="0" borderId="40" xfId="2858" applyFont="1" applyFill="1" applyBorder="1" applyAlignment="1">
      <alignment horizontal="center" wrapText="1"/>
    </xf>
    <xf numFmtId="0" fontId="72" fillId="0" borderId="10" xfId="3976" applyFont="1" applyFill="1" applyBorder="1" applyAlignment="1">
      <alignment horizontal="center" wrapText="1"/>
    </xf>
    <xf numFmtId="0" fontId="72" fillId="0" borderId="40" xfId="3976" applyFont="1" applyFill="1" applyBorder="1" applyAlignment="1">
      <alignment horizontal="center" wrapText="1"/>
    </xf>
    <xf numFmtId="0" fontId="72" fillId="0" borderId="43" xfId="3976" applyFont="1" applyFill="1" applyBorder="1" applyAlignment="1">
      <alignment horizontal="center" wrapText="1"/>
    </xf>
    <xf numFmtId="0" fontId="50" fillId="0" borderId="0" xfId="2858" applyFont="1" applyFill="1" applyAlignment="1">
      <alignment horizontal="center" wrapText="1"/>
    </xf>
    <xf numFmtId="0" fontId="50" fillId="0" borderId="24" xfId="2858" applyFont="1" applyFill="1" applyBorder="1" applyAlignment="1">
      <alignment horizontal="center" wrapText="1"/>
    </xf>
    <xf numFmtId="0" fontId="50" fillId="0" borderId="47" xfId="2858" applyFont="1" applyFill="1" applyBorder="1" applyAlignment="1">
      <alignment horizontal="center" wrapText="1"/>
    </xf>
    <xf numFmtId="0" fontId="50" fillId="0" borderId="57" xfId="2858" applyFont="1" applyFill="1" applyBorder="1" applyAlignment="1">
      <alignment horizontal="center" wrapText="1"/>
    </xf>
    <xf numFmtId="0" fontId="50" fillId="0" borderId="25" xfId="2858" applyFont="1" applyFill="1" applyBorder="1" applyAlignment="1">
      <alignment horizontal="center" wrapText="1"/>
    </xf>
    <xf numFmtId="0" fontId="50" fillId="0" borderId="56" xfId="2858" applyFont="1" applyFill="1" applyBorder="1" applyAlignment="1">
      <alignment horizontal="center" wrapText="1"/>
    </xf>
    <xf numFmtId="0" fontId="50" fillId="0" borderId="90" xfId="2858" applyFont="1" applyFill="1" applyBorder="1" applyAlignment="1">
      <alignment horizontal="center" wrapText="1"/>
    </xf>
    <xf numFmtId="0" fontId="50" fillId="0" borderId="91" xfId="2858" applyFont="1" applyFill="1" applyBorder="1" applyAlignment="1">
      <alignment horizontal="center" wrapText="1"/>
    </xf>
    <xf numFmtId="0" fontId="50" fillId="0" borderId="92" xfId="2858" applyFont="1" applyFill="1" applyBorder="1" applyAlignment="1">
      <alignment horizontal="center" wrapText="1"/>
    </xf>
    <xf numFmtId="0" fontId="50" fillId="0" borderId="50" xfId="2858" applyFont="1" applyFill="1" applyBorder="1" applyAlignment="1">
      <alignment horizontal="center" wrapText="1"/>
    </xf>
    <xf numFmtId="0" fontId="53" fillId="0" borderId="0" xfId="2858" applyFont="1" applyFill="1" applyAlignment="1">
      <alignment horizontal="center" wrapText="1"/>
    </xf>
    <xf numFmtId="0" fontId="50" fillId="0" borderId="93" xfId="2858" applyFont="1" applyFill="1" applyBorder="1" applyAlignment="1">
      <alignment horizontal="center" wrapText="1"/>
    </xf>
    <xf numFmtId="0" fontId="50" fillId="0" borderId="95" xfId="2858" applyFont="1" applyFill="1" applyBorder="1" applyAlignment="1">
      <alignment horizontal="center" wrapText="1"/>
    </xf>
    <xf numFmtId="0" fontId="50" fillId="0" borderId="94" xfId="2858" applyFont="1" applyFill="1" applyBorder="1" applyAlignment="1">
      <alignment horizontal="center" wrapText="1"/>
    </xf>
    <xf numFmtId="0" fontId="50" fillId="0" borderId="96" xfId="2858" applyFont="1" applyFill="1" applyBorder="1" applyAlignment="1">
      <alignment horizontal="center" wrapText="1"/>
    </xf>
    <xf numFmtId="0" fontId="50" fillId="0" borderId="89" xfId="2858" applyFont="1" applyFill="1" applyBorder="1" applyAlignment="1">
      <alignment horizontal="center" wrapText="1"/>
    </xf>
    <xf numFmtId="42" fontId="53" fillId="0" borderId="31" xfId="2858" applyNumberFormat="1" applyFont="1" applyFill="1" applyBorder="1" applyAlignment="1">
      <alignment wrapText="1"/>
    </xf>
    <xf numFmtId="42" fontId="53" fillId="0" borderId="60" xfId="2858" applyNumberFormat="1" applyFont="1" applyFill="1" applyBorder="1" applyAlignment="1">
      <alignment wrapText="1"/>
    </xf>
    <xf numFmtId="0" fontId="53" fillId="0" borderId="34" xfId="2858" applyFont="1" applyFill="1" applyBorder="1" applyAlignment="1">
      <alignment wrapText="1"/>
    </xf>
    <xf numFmtId="0" fontId="53" fillId="0" borderId="30" xfId="2858" applyFont="1" applyFill="1" applyBorder="1" applyAlignment="1">
      <alignment wrapText="1"/>
    </xf>
    <xf numFmtId="0" fontId="50" fillId="0" borderId="36" xfId="2858" applyFont="1" applyFill="1" applyBorder="1" applyAlignment="1">
      <alignment horizontal="center" wrapText="1"/>
    </xf>
    <xf numFmtId="0" fontId="50" fillId="0" borderId="70" xfId="2858" applyFont="1" applyFill="1" applyBorder="1" applyAlignment="1">
      <alignment horizontal="center" wrapText="1"/>
    </xf>
    <xf numFmtId="0" fontId="50" fillId="0" borderId="71" xfId="2858" applyFont="1" applyFill="1" applyBorder="1" applyAlignment="1">
      <alignment horizontal="center" wrapText="1"/>
    </xf>
    <xf numFmtId="0" fontId="50" fillId="0" borderId="67" xfId="2858" applyFont="1" applyFill="1" applyBorder="1" applyAlignment="1">
      <alignment horizontal="center" wrapText="1"/>
    </xf>
    <xf numFmtId="0" fontId="50" fillId="0" borderId="52" xfId="2858" applyFont="1" applyFill="1" applyBorder="1" applyAlignment="1">
      <alignment horizontal="center" wrapText="1"/>
    </xf>
    <xf numFmtId="0" fontId="50" fillId="0" borderId="48" xfId="2858" applyFont="1" applyFill="1" applyBorder="1" applyAlignment="1">
      <alignment horizontal="center" wrapText="1"/>
    </xf>
    <xf numFmtId="0" fontId="53" fillId="0" borderId="68" xfId="2858" applyFont="1" applyFill="1" applyBorder="1" applyAlignment="1">
      <alignment horizontal="center" vertical="center" wrapText="1"/>
    </xf>
    <xf numFmtId="14" fontId="53" fillId="0" borderId="10" xfId="2858" applyNumberFormat="1" applyFont="1" applyFill="1" applyBorder="1" applyAlignment="1">
      <alignment horizontal="center" vertical="center" wrapText="1"/>
    </xf>
    <xf numFmtId="14" fontId="53" fillId="0" borderId="55" xfId="2858" applyNumberFormat="1" applyFont="1" applyFill="1" applyBorder="1" applyAlignment="1">
      <alignment horizontal="center" vertical="center" wrapText="1"/>
    </xf>
    <xf numFmtId="0" fontId="53" fillId="0" borderId="50" xfId="2858" applyFont="1" applyFill="1" applyBorder="1" applyAlignment="1">
      <alignment horizontal="center" vertical="center" wrapText="1"/>
    </xf>
    <xf numFmtId="0" fontId="53" fillId="0" borderId="19" xfId="2858" applyFont="1" applyFill="1" applyBorder="1" applyAlignment="1">
      <alignment horizontal="center" vertical="center" wrapText="1"/>
    </xf>
    <xf numFmtId="42" fontId="53" fillId="0" borderId="39" xfId="2858" applyNumberFormat="1" applyFont="1" applyFill="1" applyBorder="1" applyAlignment="1">
      <alignment horizontal="center" vertical="center" wrapText="1"/>
    </xf>
    <xf numFmtId="42" fontId="53" fillId="0" borderId="38" xfId="2858" applyNumberFormat="1" applyFont="1" applyFill="1" applyBorder="1" applyAlignment="1">
      <alignment horizontal="center" vertical="center" wrapText="1"/>
    </xf>
    <xf numFmtId="42" fontId="53" fillId="0" borderId="33" xfId="2858" applyNumberFormat="1" applyFont="1" applyFill="1" applyBorder="1" applyAlignment="1">
      <alignment horizontal="center" vertical="center" wrapText="1"/>
    </xf>
    <xf numFmtId="42" fontId="53" fillId="0" borderId="72" xfId="2858" applyNumberFormat="1" applyFont="1" applyFill="1" applyBorder="1" applyAlignment="1">
      <alignment horizontal="center" vertical="center" wrapText="1"/>
    </xf>
    <xf numFmtId="0" fontId="53" fillId="0" borderId="99" xfId="2858" applyFont="1" applyFill="1" applyBorder="1" applyAlignment="1">
      <alignment horizontal="center" vertical="center" wrapText="1"/>
    </xf>
    <xf numFmtId="0" fontId="53" fillId="0" borderId="95" xfId="2858" applyFont="1" applyFill="1" applyBorder="1" applyAlignment="1">
      <alignment horizontal="center" vertical="center" wrapText="1"/>
    </xf>
    <xf numFmtId="0" fontId="53" fillId="0" borderId="86" xfId="2858" applyFont="1" applyFill="1" applyBorder="1" applyAlignment="1">
      <alignment horizontal="center" vertical="center" wrapText="1"/>
    </xf>
    <xf numFmtId="14" fontId="53" fillId="0" borderId="67" xfId="2858" applyNumberFormat="1" applyFont="1" applyFill="1" applyBorder="1" applyAlignment="1">
      <alignment horizontal="center" vertical="center" wrapText="1"/>
    </xf>
    <xf numFmtId="14" fontId="53" fillId="0" borderId="52" xfId="2858" applyNumberFormat="1" applyFont="1" applyFill="1" applyBorder="1" applyAlignment="1">
      <alignment horizontal="center" vertical="center" wrapText="1"/>
    </xf>
    <xf numFmtId="14" fontId="53" fillId="0" borderId="19" xfId="2858" applyNumberFormat="1" applyFont="1" applyFill="1" applyBorder="1" applyAlignment="1">
      <alignment horizontal="center" vertical="center" wrapText="1"/>
    </xf>
    <xf numFmtId="42" fontId="53" fillId="0" borderId="69" xfId="2858" applyNumberFormat="1" applyFont="1" applyFill="1" applyBorder="1" applyAlignment="1">
      <alignment horizontal="center" vertical="center" wrapText="1"/>
    </xf>
    <xf numFmtId="42" fontId="53" fillId="0" borderId="22" xfId="2858" applyNumberFormat="1" applyFont="1" applyFill="1" applyBorder="1" applyAlignment="1">
      <alignment horizontal="center" vertical="center" wrapText="1"/>
    </xf>
    <xf numFmtId="42" fontId="53" fillId="0" borderId="21" xfId="2858" applyNumberFormat="1" applyFont="1" applyFill="1" applyBorder="1" applyAlignment="1">
      <alignment horizontal="center" vertical="center" wrapText="1"/>
    </xf>
    <xf numFmtId="0" fontId="53" fillId="0" borderId="67" xfId="2858" applyFont="1" applyFill="1" applyBorder="1" applyAlignment="1">
      <alignment horizontal="left" vertical="center" wrapText="1"/>
    </xf>
    <xf numFmtId="0" fontId="53" fillId="0" borderId="52" xfId="2858" applyFont="1" applyFill="1" applyBorder="1" applyAlignment="1">
      <alignment horizontal="left" vertical="center" wrapText="1"/>
    </xf>
    <xf numFmtId="0" fontId="53" fillId="0" borderId="19" xfId="2858" applyFont="1" applyFill="1" applyBorder="1" applyAlignment="1">
      <alignment horizontal="left" vertical="center" wrapText="1"/>
    </xf>
    <xf numFmtId="42" fontId="53" fillId="0" borderId="54" xfId="2858" applyNumberFormat="1" applyFont="1" applyFill="1" applyBorder="1" applyAlignment="1">
      <alignment horizontal="center" vertical="center" wrapText="1"/>
    </xf>
    <xf numFmtId="42" fontId="53" fillId="0" borderId="70" xfId="2858" applyNumberFormat="1" applyFont="1" applyFill="1" applyBorder="1" applyAlignment="1">
      <alignment horizontal="center" vertical="center" wrapText="1"/>
    </xf>
    <xf numFmtId="42" fontId="53" fillId="0" borderId="42" xfId="2858" applyNumberFormat="1" applyFont="1" applyFill="1" applyBorder="1" applyAlignment="1">
      <alignment horizontal="center" vertical="center" wrapText="1"/>
    </xf>
    <xf numFmtId="42" fontId="53" fillId="0" borderId="29" xfId="2858" applyNumberFormat="1" applyFont="1" applyFill="1" applyBorder="1" applyAlignment="1">
      <alignment horizontal="center" vertical="center" wrapText="1"/>
    </xf>
    <xf numFmtId="0" fontId="53" fillId="0" borderId="67" xfId="2858" applyNumberFormat="1" applyFont="1" applyFill="1" applyBorder="1" applyAlignment="1">
      <alignment horizontal="center" vertical="center"/>
    </xf>
    <xf numFmtId="14" fontId="74" fillId="0" borderId="68" xfId="3981" applyNumberFormat="1" applyFont="1" applyFill="1" applyBorder="1" applyAlignment="1">
      <alignment horizontal="center" vertical="center"/>
    </xf>
    <xf numFmtId="14" fontId="74" fillId="0" borderId="55" xfId="3981" applyNumberFormat="1" applyFont="1" applyFill="1" applyBorder="1" applyAlignment="1">
      <alignment horizontal="center" vertical="center"/>
    </xf>
    <xf numFmtId="0" fontId="74" fillId="0" borderId="68" xfId="3981" applyFont="1" applyFill="1" applyBorder="1" applyAlignment="1">
      <alignment vertical="center"/>
    </xf>
    <xf numFmtId="0" fontId="74" fillId="0" borderId="55" xfId="3981" applyFont="1" applyFill="1" applyBorder="1" applyAlignment="1">
      <alignment vertical="center"/>
    </xf>
    <xf numFmtId="0" fontId="72" fillId="0" borderId="0" xfId="3981" applyFont="1" applyFill="1" applyAlignment="1">
      <alignment horizontal="center"/>
    </xf>
    <xf numFmtId="0" fontId="72" fillId="0" borderId="68" xfId="3981" applyFont="1" applyFill="1" applyBorder="1" applyAlignment="1">
      <alignment horizontal="center"/>
    </xf>
    <xf numFmtId="0" fontId="72" fillId="0" borderId="43" xfId="3981" applyFont="1" applyFill="1" applyBorder="1" applyAlignment="1">
      <alignment horizontal="center"/>
    </xf>
    <xf numFmtId="0" fontId="50" fillId="0" borderId="60" xfId="2858" applyFont="1" applyFill="1" applyBorder="1" applyAlignment="1">
      <alignment horizontal="center"/>
    </xf>
    <xf numFmtId="0" fontId="72" fillId="0" borderId="34" xfId="3981" applyFont="1" applyFill="1" applyBorder="1" applyAlignment="1">
      <alignment horizontal="center"/>
    </xf>
    <xf numFmtId="0" fontId="72" fillId="0" borderId="57" xfId="3981" applyFont="1" applyFill="1" applyBorder="1" applyAlignment="1">
      <alignment horizontal="center"/>
    </xf>
    <xf numFmtId="0" fontId="72" fillId="0" borderId="34" xfId="3981" applyFont="1" applyFill="1" applyBorder="1" applyAlignment="1">
      <alignment horizontal="center" wrapText="1"/>
    </xf>
    <xf numFmtId="0" fontId="72" fillId="0" borderId="30" xfId="3981" applyFont="1" applyFill="1" applyBorder="1" applyAlignment="1">
      <alignment horizontal="center" wrapText="1"/>
    </xf>
    <xf numFmtId="0" fontId="72" fillId="0" borderId="34" xfId="3981" applyFont="1" applyFill="1" applyBorder="1" applyAlignment="1" applyProtection="1">
      <alignment horizontal="center" wrapText="1"/>
      <protection locked="0"/>
    </xf>
    <xf numFmtId="0" fontId="72" fillId="0" borderId="57" xfId="3981" applyFont="1" applyFill="1" applyBorder="1" applyAlignment="1" applyProtection="1">
      <alignment horizontal="center" wrapText="1"/>
      <protection locked="0"/>
    </xf>
    <xf numFmtId="0" fontId="74" fillId="0" borderId="68" xfId="3981" applyFont="1" applyFill="1" applyBorder="1" applyAlignment="1">
      <alignment horizontal="center" vertical="center"/>
    </xf>
    <xf numFmtId="0" fontId="74" fillId="0" borderId="55" xfId="3981" applyFont="1" applyFill="1" applyBorder="1" applyAlignment="1">
      <alignment horizontal="center" vertical="center"/>
    </xf>
    <xf numFmtId="0" fontId="74" fillId="0" borderId="54" xfId="3981" applyFont="1" applyFill="1" applyBorder="1" applyAlignment="1">
      <alignment horizontal="left" vertical="center" wrapText="1"/>
    </xf>
    <xf numFmtId="0" fontId="74" fillId="0" borderId="65" xfId="3981" applyFont="1" applyFill="1" applyBorder="1" applyAlignment="1">
      <alignment horizontal="left" vertical="center" wrapText="1"/>
    </xf>
    <xf numFmtId="0" fontId="74" fillId="0" borderId="33" xfId="3981" applyFont="1" applyFill="1" applyBorder="1" applyAlignment="1">
      <alignment horizontal="left" vertical="center" wrapText="1"/>
    </xf>
    <xf numFmtId="0" fontId="74" fillId="0" borderId="23" xfId="3981" applyFont="1" applyFill="1" applyBorder="1" applyAlignment="1">
      <alignment horizontal="left" vertical="center" wrapText="1"/>
    </xf>
    <xf numFmtId="42" fontId="74" fillId="0" borderId="68" xfId="3981" applyNumberFormat="1" applyFont="1" applyFill="1" applyBorder="1" applyAlignment="1">
      <alignment vertical="center"/>
    </xf>
    <xf numFmtId="42" fontId="74" fillId="0" borderId="55" xfId="3981" applyNumberFormat="1" applyFont="1" applyFill="1" applyBorder="1" applyAlignment="1">
      <alignment vertical="center"/>
    </xf>
    <xf numFmtId="0" fontId="74" fillId="0" borderId="54" xfId="3981" applyFont="1" applyFill="1" applyBorder="1" applyAlignment="1">
      <alignment horizontal="center" vertical="center"/>
    </xf>
    <xf numFmtId="0" fontId="74" fillId="0" borderId="33" xfId="3981" applyFont="1" applyFill="1" applyBorder="1" applyAlignment="1">
      <alignment horizontal="center" vertical="center"/>
    </xf>
    <xf numFmtId="0" fontId="74" fillId="0" borderId="68" xfId="3981" applyFont="1" applyFill="1" applyBorder="1" applyAlignment="1">
      <alignment horizontal="center" vertical="center" wrapText="1"/>
    </xf>
    <xf numFmtId="0" fontId="74" fillId="0" borderId="55" xfId="3981" applyFont="1" applyFill="1" applyBorder="1" applyAlignment="1">
      <alignment horizontal="center" vertical="center" wrapText="1"/>
    </xf>
    <xf numFmtId="0" fontId="74" fillId="0" borderId="70" xfId="3981" applyFont="1" applyFill="1" applyBorder="1" applyAlignment="1">
      <alignment horizontal="center" vertical="center"/>
    </xf>
    <xf numFmtId="0" fontId="74" fillId="0" borderId="72" xfId="3981" applyFont="1" applyFill="1" applyBorder="1" applyAlignment="1">
      <alignment horizontal="center" vertical="center"/>
    </xf>
    <xf numFmtId="14" fontId="74" fillId="0" borderId="37" xfId="3981" applyNumberFormat="1" applyFont="1" applyFill="1" applyBorder="1" applyAlignment="1">
      <alignment horizontal="center" vertical="center"/>
    </xf>
    <xf numFmtId="14" fontId="74" fillId="0" borderId="51" xfId="3981" applyNumberFormat="1" applyFont="1" applyFill="1" applyBorder="1" applyAlignment="1">
      <alignment horizontal="center" vertical="center"/>
    </xf>
    <xf numFmtId="14" fontId="74" fillId="0" borderId="38" xfId="3981" applyNumberFormat="1" applyFont="1" applyFill="1" applyBorder="1" applyAlignment="1">
      <alignment horizontal="center" vertical="center"/>
    </xf>
    <xf numFmtId="14" fontId="74" fillId="0" borderId="74" xfId="3981" applyNumberFormat="1" applyFont="1" applyFill="1" applyBorder="1" applyAlignment="1">
      <alignment horizontal="center" vertical="center"/>
    </xf>
    <xf numFmtId="14" fontId="74" fillId="0" borderId="89" xfId="3981" applyNumberFormat="1" applyFont="1" applyFill="1" applyBorder="1" applyAlignment="1">
      <alignment horizontal="center" vertical="center"/>
    </xf>
    <xf numFmtId="14" fontId="74" fillId="0" borderId="71" xfId="3981" applyNumberFormat="1" applyFont="1" applyFill="1" applyBorder="1" applyAlignment="1">
      <alignment horizontal="center" vertical="center"/>
    </xf>
    <xf numFmtId="0" fontId="74" fillId="0" borderId="34" xfId="3981" applyFont="1" applyFill="1" applyBorder="1" applyAlignment="1">
      <alignment vertical="center" wrapText="1"/>
    </xf>
    <xf numFmtId="0" fontId="74" fillId="0" borderId="57" xfId="3981" applyFont="1" applyFill="1" applyBorder="1" applyAlignment="1">
      <alignment vertical="center" wrapText="1"/>
    </xf>
    <xf numFmtId="0" fontId="53" fillId="0" borderId="34" xfId="2858" applyFont="1" applyFill="1" applyBorder="1" applyAlignment="1"/>
    <xf numFmtId="0" fontId="53" fillId="0" borderId="57" xfId="2858" applyFont="1" applyFill="1" applyBorder="1" applyAlignment="1"/>
    <xf numFmtId="44" fontId="50" fillId="0" borderId="88" xfId="2858" applyNumberFormat="1" applyFont="1" applyFill="1" applyBorder="1"/>
    <xf numFmtId="14" fontId="72" fillId="0" borderId="20" xfId="3981" applyNumberFormat="1" applyFont="1" applyFill="1" applyBorder="1" applyAlignment="1">
      <alignment horizontal="center" vertical="center"/>
    </xf>
    <xf numFmtId="14" fontId="72" fillId="0" borderId="61" xfId="3981" applyNumberFormat="1" applyFont="1" applyFill="1" applyBorder="1" applyAlignment="1">
      <alignment horizontal="center" vertical="center"/>
    </xf>
    <xf numFmtId="14" fontId="72" fillId="0" borderId="72" xfId="3981" applyNumberFormat="1" applyFont="1" applyFill="1" applyBorder="1" applyAlignment="1">
      <alignment horizontal="center" vertical="center"/>
    </xf>
    <xf numFmtId="14" fontId="72" fillId="0" borderId="43" xfId="3981" applyNumberFormat="1" applyFont="1" applyFill="1" applyBorder="1" applyAlignment="1">
      <alignment horizontal="center" vertical="center" wrapText="1"/>
    </xf>
    <xf numFmtId="14" fontId="74" fillId="0" borderId="31" xfId="3981" applyNumberFormat="1" applyFont="1" applyFill="1" applyBorder="1" applyAlignment="1">
      <alignment vertical="center"/>
    </xf>
    <xf numFmtId="14" fontId="74" fillId="0" borderId="47" xfId="3981" applyNumberFormat="1" applyFont="1" applyFill="1" applyBorder="1" applyAlignment="1">
      <alignment vertical="center"/>
    </xf>
    <xf numFmtId="0" fontId="50" fillId="0" borderId="59" xfId="2858" applyFont="1" applyFill="1" applyBorder="1" applyAlignment="1">
      <alignment horizontal="center"/>
    </xf>
    <xf numFmtId="0" fontId="50" fillId="0" borderId="11" xfId="2858" applyFont="1" applyFill="1" applyBorder="1" applyAlignment="1">
      <alignment horizontal="center"/>
    </xf>
    <xf numFmtId="0" fontId="50" fillId="0" borderId="12" xfId="2858" applyFont="1" applyFill="1" applyBorder="1" applyAlignment="1">
      <alignment horizontal="center"/>
    </xf>
    <xf numFmtId="0" fontId="50" fillId="0" borderId="13" xfId="2858" applyFont="1" applyFill="1" applyBorder="1" applyAlignment="1">
      <alignment horizontal="center"/>
    </xf>
    <xf numFmtId="0" fontId="50" fillId="0" borderId="30" xfId="2858" applyFont="1" applyFill="1" applyBorder="1" applyAlignment="1">
      <alignment horizontal="center"/>
    </xf>
    <xf numFmtId="0" fontId="50" fillId="0" borderId="28" xfId="2858" applyFont="1" applyFill="1" applyBorder="1" applyAlignment="1">
      <alignment horizontal="center"/>
    </xf>
    <xf numFmtId="0" fontId="53" fillId="0" borderId="67" xfId="2858" applyFont="1" applyFill="1" applyBorder="1" applyAlignment="1">
      <alignment horizontal="center" vertical="center"/>
    </xf>
    <xf numFmtId="0" fontId="53" fillId="0" borderId="52" xfId="2858" applyFont="1" applyFill="1" applyBorder="1" applyAlignment="1">
      <alignment horizontal="center" vertical="center"/>
    </xf>
    <xf numFmtId="14" fontId="53" fillId="0" borderId="68" xfId="2858" applyNumberFormat="1" applyFont="1" applyFill="1" applyBorder="1" applyAlignment="1">
      <alignment horizontal="center" vertical="center"/>
    </xf>
    <xf numFmtId="14" fontId="53" fillId="0" borderId="40" xfId="2858" applyNumberFormat="1" applyFont="1" applyFill="1" applyBorder="1" applyAlignment="1">
      <alignment horizontal="center" vertical="center"/>
    </xf>
    <xf numFmtId="0" fontId="53" fillId="0" borderId="54" xfId="2858" applyFont="1" applyFill="1" applyBorder="1" applyAlignment="1">
      <alignment horizontal="left" vertical="center"/>
    </xf>
    <xf numFmtId="0" fontId="53" fillId="0" borderId="42" xfId="2858" applyFont="1" applyFill="1" applyBorder="1" applyAlignment="1">
      <alignment horizontal="left" vertical="center"/>
    </xf>
    <xf numFmtId="0" fontId="53" fillId="0" borderId="33" xfId="2858" applyFont="1" applyFill="1" applyBorder="1" applyAlignment="1">
      <alignment horizontal="left" vertical="center"/>
    </xf>
    <xf numFmtId="0" fontId="53" fillId="0" borderId="31" xfId="2858" applyFont="1" applyFill="1" applyBorder="1" applyAlignment="1">
      <alignment horizontal="center"/>
    </xf>
    <xf numFmtId="0" fontId="53" fillId="0" borderId="47" xfId="2858" applyFont="1" applyFill="1" applyBorder="1" applyAlignment="1">
      <alignment horizontal="center"/>
    </xf>
    <xf numFmtId="0" fontId="53" fillId="0" borderId="60" xfId="2858" applyFont="1" applyFill="1" applyBorder="1" applyAlignment="1">
      <alignment horizontal="center"/>
    </xf>
    <xf numFmtId="0" fontId="53" fillId="0" borderId="33" xfId="2858" applyFont="1" applyFill="1" applyBorder="1" applyAlignment="1">
      <alignment horizontal="center"/>
    </xf>
    <xf numFmtId="0" fontId="53" fillId="0" borderId="61" xfId="2858" applyFont="1" applyFill="1" applyBorder="1" applyAlignment="1">
      <alignment horizontal="center"/>
    </xf>
    <xf numFmtId="0" fontId="53" fillId="0" borderId="42" xfId="2858" applyFont="1" applyFill="1" applyBorder="1" applyAlignment="1">
      <alignment horizontal="center" vertical="center"/>
    </xf>
    <xf numFmtId="0" fontId="53" fillId="0" borderId="29" xfId="2858" applyFont="1" applyFill="1" applyBorder="1" applyAlignment="1">
      <alignment horizontal="center" vertical="center"/>
    </xf>
    <xf numFmtId="0" fontId="53" fillId="0" borderId="62" xfId="2858" applyFont="1" applyFill="1" applyBorder="1" applyAlignment="1">
      <alignment horizontal="center" vertical="center"/>
    </xf>
    <xf numFmtId="0" fontId="53" fillId="0" borderId="71" xfId="2858" applyFont="1" applyFill="1" applyBorder="1" applyAlignment="1">
      <alignment horizontal="center" vertical="center"/>
    </xf>
    <xf numFmtId="165" fontId="53" fillId="0" borderId="31" xfId="2858" applyNumberFormat="1" applyFont="1" applyFill="1" applyBorder="1"/>
    <xf numFmtId="165" fontId="53" fillId="0" borderId="46" xfId="2858" applyNumberFormat="1" applyFont="1" applyFill="1" applyBorder="1"/>
    <xf numFmtId="165" fontId="53" fillId="0" borderId="55" xfId="2858" applyNumberFormat="1" applyFont="1" applyFill="1" applyBorder="1"/>
    <xf numFmtId="165" fontId="53" fillId="0" borderId="15" xfId="2858" applyNumberFormat="1" applyFont="1" applyFill="1" applyBorder="1"/>
    <xf numFmtId="0" fontId="72" fillId="0" borderId="25" xfId="3982" applyNumberFormat="1" applyFont="1" applyFill="1" applyBorder="1" applyAlignment="1" applyProtection="1">
      <alignment horizontal="center" wrapText="1"/>
      <protection locked="0"/>
    </xf>
    <xf numFmtId="0" fontId="53" fillId="0" borderId="0" xfId="2858" applyNumberFormat="1" applyFont="1" applyFill="1" applyAlignment="1">
      <alignment horizontal="left" wrapText="1"/>
    </xf>
    <xf numFmtId="169" fontId="53" fillId="0" borderId="32" xfId="3983" applyNumberFormat="1" applyFont="1" applyFill="1" applyBorder="1" applyAlignment="1"/>
    <xf numFmtId="169" fontId="53" fillId="0" borderId="41" xfId="3983" applyNumberFormat="1" applyFont="1" applyFill="1" applyBorder="1" applyAlignment="1"/>
    <xf numFmtId="0" fontId="53" fillId="0" borderId="34" xfId="2858" applyFont="1" applyFill="1" applyBorder="1" applyAlignment="1">
      <alignment horizontal="center"/>
    </xf>
    <xf numFmtId="0" fontId="53" fillId="0" borderId="58" xfId="2858" applyFont="1" applyFill="1" applyBorder="1" applyAlignment="1">
      <alignment horizontal="center"/>
    </xf>
    <xf numFmtId="169" fontId="53" fillId="0" borderId="34" xfId="3983" applyNumberFormat="1" applyFont="1" applyFill="1" applyBorder="1" applyAlignment="1"/>
    <xf numFmtId="169" fontId="53" fillId="0" borderId="58" xfId="3983" applyNumberFormat="1" applyFont="1" applyFill="1" applyBorder="1" applyAlignment="1"/>
    <xf numFmtId="165" fontId="53" fillId="0" borderId="25" xfId="2858" applyNumberFormat="1" applyFont="1" applyFill="1" applyBorder="1"/>
    <xf numFmtId="0" fontId="53" fillId="0" borderId="37" xfId="2858" applyFont="1" applyFill="1" applyBorder="1" applyAlignment="1">
      <alignment horizontal="left" vertical="center" wrapText="1"/>
    </xf>
    <xf numFmtId="0" fontId="1" fillId="0" borderId="35" xfId="3982" applyFill="1" applyBorder="1"/>
    <xf numFmtId="0" fontId="1" fillId="0" borderId="27" xfId="3982" applyFill="1" applyBorder="1"/>
    <xf numFmtId="0" fontId="1" fillId="0" borderId="75" xfId="3982" applyFill="1" applyBorder="1"/>
    <xf numFmtId="0" fontId="1" fillId="0" borderId="74" xfId="3982" applyFill="1" applyBorder="1"/>
    <xf numFmtId="0" fontId="1" fillId="0" borderId="73" xfId="3982" applyFill="1" applyBorder="1"/>
    <xf numFmtId="0" fontId="53" fillId="0" borderId="32" xfId="2858" applyFont="1" applyFill="1" applyBorder="1" applyAlignment="1">
      <alignment horizontal="center"/>
    </xf>
    <xf numFmtId="0" fontId="53" fillId="0" borderId="41" xfId="2858" applyFont="1" applyFill="1" applyBorder="1" applyAlignment="1">
      <alignment horizontal="center"/>
    </xf>
    <xf numFmtId="0" fontId="53" fillId="0" borderId="46" xfId="2858" applyFont="1" applyFill="1" applyBorder="1" applyAlignment="1">
      <alignment horizontal="left" wrapText="1"/>
    </xf>
    <xf numFmtId="0" fontId="53" fillId="0" borderId="47" xfId="2858" applyFont="1" applyFill="1" applyBorder="1" applyAlignment="1">
      <alignment horizontal="left" wrapText="1"/>
    </xf>
    <xf numFmtId="165" fontId="50" fillId="0" borderId="88" xfId="2858" applyNumberFormat="1" applyFont="1" applyFill="1" applyBorder="1" applyAlignment="1">
      <alignment horizontal="center"/>
    </xf>
    <xf numFmtId="0" fontId="77" fillId="0" borderId="36" xfId="2858" applyFont="1" applyFill="1" applyBorder="1" applyAlignment="1">
      <alignment horizontal="center" vertical="center"/>
    </xf>
    <xf numFmtId="0" fontId="77" fillId="0" borderId="21" xfId="2858" applyFont="1" applyFill="1" applyBorder="1" applyAlignment="1">
      <alignment horizontal="center" vertical="center"/>
    </xf>
    <xf numFmtId="166" fontId="53" fillId="0" borderId="50" xfId="2858" applyNumberFormat="1" applyFont="1" applyFill="1" applyBorder="1" applyAlignment="1">
      <alignment horizontal="center" vertical="center"/>
    </xf>
    <xf numFmtId="166" fontId="53" fillId="0" borderId="19" xfId="2858" applyNumberFormat="1" applyFont="1" applyFill="1" applyBorder="1" applyAlignment="1">
      <alignment horizontal="center" vertical="center"/>
    </xf>
    <xf numFmtId="165" fontId="53" fillId="0" borderId="50" xfId="2858" applyNumberFormat="1" applyFont="1" applyFill="1" applyBorder="1" applyAlignment="1">
      <alignment horizontal="center" vertical="center"/>
    </xf>
    <xf numFmtId="165" fontId="53" fillId="0" borderId="19" xfId="2858" applyNumberFormat="1" applyFont="1" applyFill="1" applyBorder="1" applyAlignment="1">
      <alignment horizontal="center" vertical="center"/>
    </xf>
    <xf numFmtId="165" fontId="53" fillId="0" borderId="39" xfId="2858" applyNumberFormat="1" applyFont="1" applyFill="1" applyBorder="1" applyAlignment="1">
      <alignment vertical="center"/>
    </xf>
    <xf numFmtId="165" fontId="53" fillId="0" borderId="33" xfId="2858" applyNumberFormat="1" applyFont="1" applyFill="1" applyBorder="1" applyAlignment="1">
      <alignment vertical="center"/>
    </xf>
    <xf numFmtId="0" fontId="77" fillId="0" borderId="38" xfId="2858" applyNumberFormat="1" applyFont="1" applyFill="1" applyBorder="1" applyAlignment="1">
      <alignment horizontal="center" vertical="center"/>
    </xf>
    <xf numFmtId="0" fontId="77" fillId="0" borderId="72" xfId="2858" applyNumberFormat="1" applyFont="1" applyFill="1" applyBorder="1" applyAlignment="1">
      <alignment horizontal="center" vertical="center"/>
    </xf>
    <xf numFmtId="165" fontId="53" fillId="0" borderId="32" xfId="2858" applyNumberFormat="1" applyFont="1" applyFill="1" applyBorder="1" applyAlignment="1">
      <alignment horizontal="center"/>
    </xf>
    <xf numFmtId="165" fontId="53" fillId="0" borderId="18" xfId="2858" applyNumberFormat="1" applyFont="1" applyFill="1" applyBorder="1" applyAlignment="1">
      <alignment horizontal="center"/>
    </xf>
    <xf numFmtId="0" fontId="53" fillId="0" borderId="35" xfId="2858" applyFont="1" applyFill="1" applyBorder="1" applyAlignment="1">
      <alignment horizontal="left" vertical="center" wrapText="1"/>
    </xf>
    <xf numFmtId="0" fontId="53" fillId="0" borderId="20" xfId="2858" applyFont="1" applyFill="1" applyBorder="1" applyAlignment="1">
      <alignment horizontal="left" vertical="center" wrapText="1"/>
    </xf>
    <xf numFmtId="0" fontId="53" fillId="0" borderId="23" xfId="2858" applyFont="1" applyFill="1" applyBorder="1" applyAlignment="1">
      <alignment horizontal="left" vertical="center" wrapText="1"/>
    </xf>
    <xf numFmtId="0" fontId="53" fillId="0" borderId="35" xfId="2858" applyFont="1" applyFill="1" applyBorder="1" applyAlignment="1">
      <alignment horizontal="center" vertical="center"/>
    </xf>
    <xf numFmtId="0" fontId="53" fillId="0" borderId="75" xfId="2858" applyFont="1" applyFill="1" applyBorder="1" applyAlignment="1">
      <alignment horizontal="center" vertical="center"/>
    </xf>
    <xf numFmtId="0" fontId="53" fillId="0" borderId="23" xfId="2858" applyFont="1" applyFill="1" applyBorder="1" applyAlignment="1">
      <alignment horizontal="center" vertical="center"/>
    </xf>
    <xf numFmtId="0" fontId="72" fillId="0" borderId="42" xfId="2846" applyFont="1" applyFill="1" applyBorder="1" applyAlignment="1">
      <alignment horizontal="center" wrapText="1"/>
    </xf>
    <xf numFmtId="0" fontId="72" fillId="0" borderId="0" xfId="2846" applyFont="1" applyFill="1" applyBorder="1" applyAlignment="1">
      <alignment horizontal="center" wrapText="1"/>
    </xf>
    <xf numFmtId="0" fontId="74" fillId="0" borderId="0" xfId="2846" applyFont="1" applyFill="1" applyBorder="1" applyAlignment="1">
      <alignment horizontal="center" wrapText="1"/>
    </xf>
    <xf numFmtId="0" fontId="72" fillId="0" borderId="74" xfId="2846" applyFont="1" applyFill="1" applyBorder="1" applyAlignment="1">
      <alignment horizontal="center" wrapText="1"/>
    </xf>
    <xf numFmtId="0" fontId="72" fillId="0" borderId="71" xfId="2846" applyFont="1" applyFill="1" applyBorder="1" applyAlignment="1">
      <alignment horizontal="center" wrapText="1"/>
    </xf>
    <xf numFmtId="0" fontId="74" fillId="0" borderId="90" xfId="2846" applyFont="1" applyFill="1" applyBorder="1" applyAlignment="1">
      <alignment horizontal="center" wrapText="1"/>
    </xf>
    <xf numFmtId="0" fontId="74" fillId="0" borderId="92" xfId="2846" applyFont="1" applyFill="1" applyBorder="1" applyAlignment="1">
      <alignment horizontal="center" wrapText="1"/>
    </xf>
    <xf numFmtId="0" fontId="72" fillId="0" borderId="68" xfId="2846" applyFont="1" applyFill="1" applyBorder="1" applyAlignment="1">
      <alignment horizontal="center"/>
    </xf>
    <xf numFmtId="0" fontId="72" fillId="0" borderId="43" xfId="2846" applyFont="1" applyFill="1" applyBorder="1" applyAlignment="1">
      <alignment horizontal="center"/>
    </xf>
    <xf numFmtId="0" fontId="74" fillId="0" borderId="15" xfId="3947" applyFont="1" applyFill="1" applyBorder="1" applyAlignment="1">
      <alignment horizontal="center"/>
    </xf>
    <xf numFmtId="0" fontId="74" fillId="0" borderId="32" xfId="3944" applyFont="1" applyFill="1" applyBorder="1" applyAlignment="1">
      <alignment horizontal="center"/>
    </xf>
    <xf numFmtId="0" fontId="74" fillId="0" borderId="18" xfId="3944" applyFont="1" applyFill="1" applyBorder="1" applyAlignment="1">
      <alignment horizontal="center"/>
    </xf>
    <xf numFmtId="42" fontId="78" fillId="0" borderId="32" xfId="3946" applyNumberFormat="1" applyFont="1" applyFill="1" applyBorder="1" applyAlignment="1">
      <alignment horizontal="center" wrapText="1"/>
    </xf>
    <xf numFmtId="42" fontId="78" fillId="0" borderId="18" xfId="3946" applyNumberFormat="1" applyFont="1" applyFill="1" applyBorder="1" applyAlignment="1">
      <alignment horizontal="center" wrapText="1"/>
    </xf>
    <xf numFmtId="0" fontId="74" fillId="0" borderId="15" xfId="3944" applyFont="1" applyFill="1" applyBorder="1" applyAlignment="1">
      <alignment horizontal="center"/>
    </xf>
    <xf numFmtId="0" fontId="74" fillId="0" borderId="34" xfId="3944" applyFont="1" applyFill="1" applyBorder="1" applyAlignment="1">
      <alignment horizontal="center"/>
    </xf>
    <xf numFmtId="0" fontId="74" fillId="0" borderId="58" xfId="3944" applyFont="1" applyFill="1" applyBorder="1" applyAlignment="1">
      <alignment horizontal="center"/>
    </xf>
    <xf numFmtId="0" fontId="74" fillId="0" borderId="57" xfId="3944" applyFont="1" applyFill="1" applyBorder="1" applyAlignment="1">
      <alignment horizontal="center"/>
    </xf>
    <xf numFmtId="42" fontId="74" fillId="0" borderId="34" xfId="2660" applyNumberFormat="1" applyFont="1" applyFill="1" applyBorder="1" applyAlignment="1">
      <alignment horizontal="center" vertical="center"/>
    </xf>
    <xf numFmtId="42" fontId="74" fillId="0" borderId="57" xfId="2660" applyNumberFormat="1" applyFont="1" applyFill="1" applyBorder="1" applyAlignment="1">
      <alignment horizontal="center" vertical="center"/>
    </xf>
    <xf numFmtId="42" fontId="74" fillId="0" borderId="34" xfId="3946" applyNumberFormat="1" applyFont="1" applyFill="1" applyBorder="1" applyAlignment="1">
      <alignment horizontal="center" wrapText="1"/>
    </xf>
    <xf numFmtId="42" fontId="74" fillId="0" borderId="57" xfId="3946" applyNumberFormat="1" applyFont="1" applyFill="1" applyBorder="1" applyAlignment="1">
      <alignment horizontal="center" wrapText="1"/>
    </xf>
    <xf numFmtId="0" fontId="74" fillId="0" borderId="33" xfId="3944" applyFont="1" applyFill="1" applyBorder="1" applyAlignment="1">
      <alignment horizontal="center"/>
    </xf>
    <xf numFmtId="0" fontId="74" fillId="0" borderId="61" xfId="3944" applyFont="1" applyFill="1" applyBorder="1" applyAlignment="1">
      <alignment horizontal="center"/>
    </xf>
    <xf numFmtId="0" fontId="74" fillId="0" borderId="23" xfId="3944" applyFont="1" applyFill="1" applyBorder="1" applyAlignment="1">
      <alignment horizontal="center"/>
    </xf>
    <xf numFmtId="42" fontId="74" fillId="0" borderId="33" xfId="2660" applyNumberFormat="1" applyFont="1" applyFill="1" applyBorder="1" applyAlignment="1">
      <alignment horizontal="center" vertical="center"/>
    </xf>
    <xf numFmtId="42" fontId="74" fillId="0" borderId="23" xfId="2660" applyNumberFormat="1" applyFont="1" applyFill="1" applyBorder="1" applyAlignment="1">
      <alignment horizontal="center" vertical="center"/>
    </xf>
    <xf numFmtId="42" fontId="74" fillId="0" borderId="33" xfId="3946" applyNumberFormat="1" applyFont="1" applyFill="1" applyBorder="1" applyAlignment="1">
      <alignment horizontal="center" wrapText="1"/>
    </xf>
    <xf numFmtId="42" fontId="74" fillId="0" borderId="23" xfId="3946" applyNumberFormat="1" applyFont="1" applyFill="1" applyBorder="1" applyAlignment="1">
      <alignment horizontal="center" wrapText="1"/>
    </xf>
    <xf numFmtId="0" fontId="74" fillId="0" borderId="55" xfId="3947" applyFont="1" applyFill="1" applyBorder="1" applyAlignment="1">
      <alignment horizontal="center"/>
    </xf>
    <xf numFmtId="0" fontId="74" fillId="0" borderId="55" xfId="3944" applyFont="1" applyFill="1" applyBorder="1" applyAlignment="1">
      <alignment horizontal="center"/>
    </xf>
    <xf numFmtId="42" fontId="78" fillId="0" borderId="33" xfId="3946" applyNumberFormat="1" applyFont="1" applyFill="1" applyBorder="1" applyAlignment="1">
      <alignment horizontal="center" wrapText="1"/>
    </xf>
    <xf numFmtId="42" fontId="78" fillId="0" borderId="23" xfId="3946" applyNumberFormat="1" applyFont="1" applyFill="1" applyBorder="1" applyAlignment="1">
      <alignment horizontal="center" wrapText="1"/>
    </xf>
    <xf numFmtId="0" fontId="74" fillId="0" borderId="41" xfId="3944" applyFont="1" applyFill="1" applyBorder="1" applyAlignment="1">
      <alignment horizontal="center"/>
    </xf>
    <xf numFmtId="42" fontId="74" fillId="0" borderId="32" xfId="2660" applyNumberFormat="1" applyFont="1" applyFill="1" applyBorder="1" applyAlignment="1">
      <alignment horizontal="center" vertical="center"/>
    </xf>
    <xf numFmtId="42" fontId="74" fillId="0" borderId="18" xfId="2660" applyNumberFormat="1" applyFont="1" applyFill="1" applyBorder="1" applyAlignment="1">
      <alignment horizontal="center" vertical="center"/>
    </xf>
    <xf numFmtId="42" fontId="74" fillId="0" borderId="32" xfId="3946" applyNumberFormat="1" applyFont="1" applyFill="1" applyBorder="1" applyAlignment="1">
      <alignment horizontal="center" wrapText="1"/>
    </xf>
    <xf numFmtId="42" fontId="74" fillId="0" borderId="18" xfId="3946" applyNumberFormat="1" applyFont="1" applyFill="1" applyBorder="1" applyAlignment="1">
      <alignment horizontal="center" wrapText="1"/>
    </xf>
    <xf numFmtId="0" fontId="74" fillId="0" borderId="18" xfId="3945" applyFont="1" applyFill="1" applyBorder="1" applyAlignment="1">
      <alignment horizontal="center"/>
    </xf>
    <xf numFmtId="0" fontId="74" fillId="0" borderId="15" xfId="3945" applyFont="1" applyFill="1" applyBorder="1" applyAlignment="1">
      <alignment horizontal="center"/>
    </xf>
    <xf numFmtId="0" fontId="74" fillId="0" borderId="41" xfId="3947" applyFont="1" applyFill="1" applyBorder="1" applyAlignment="1">
      <alignment horizontal="center"/>
    </xf>
    <xf numFmtId="0" fontId="74" fillId="0" borderId="18" xfId="3947" applyFont="1" applyFill="1" applyBorder="1" applyAlignment="1">
      <alignment horizontal="center"/>
    </xf>
    <xf numFmtId="14" fontId="72" fillId="0" borderId="0" xfId="3944" applyNumberFormat="1" applyFont="1" applyFill="1" applyBorder="1" applyAlignment="1">
      <alignment horizontal="center"/>
    </xf>
    <xf numFmtId="0" fontId="72" fillId="0" borderId="58" xfId="3944" applyFont="1" applyFill="1" applyBorder="1" applyAlignment="1" applyProtection="1">
      <alignment horizontal="center" wrapText="1"/>
      <protection locked="0"/>
    </xf>
    <xf numFmtId="0" fontId="72" fillId="0" borderId="57" xfId="3944" applyFont="1" applyFill="1" applyBorder="1" applyAlignment="1" applyProtection="1">
      <alignment horizontal="center" wrapText="1"/>
      <protection locked="0"/>
    </xf>
    <xf numFmtId="0" fontId="72" fillId="0" borderId="34" xfId="3944" applyFont="1" applyFill="1" applyBorder="1" applyAlignment="1" applyProtection="1">
      <alignment horizontal="center" wrapText="1"/>
      <protection locked="0"/>
    </xf>
    <xf numFmtId="0" fontId="106" fillId="0" borderId="34" xfId="3944" applyNumberFormat="1" applyFont="1" applyFill="1" applyBorder="1" applyAlignment="1" applyProtection="1">
      <alignment horizontal="center" wrapText="1"/>
      <protection locked="0"/>
    </xf>
    <xf numFmtId="0" fontId="106" fillId="0" borderId="57" xfId="3944" applyNumberFormat="1" applyFont="1" applyFill="1" applyBorder="1" applyAlignment="1" applyProtection="1">
      <alignment horizontal="center" wrapText="1"/>
      <protection locked="0"/>
    </xf>
    <xf numFmtId="0" fontId="74" fillId="0" borderId="61" xfId="3945" applyFont="1" applyFill="1" applyBorder="1" applyAlignment="1">
      <alignment horizontal="center"/>
    </xf>
    <xf numFmtId="0" fontId="74" fillId="0" borderId="23" xfId="3945" applyFont="1" applyFill="1" applyBorder="1" applyAlignment="1">
      <alignment horizontal="center"/>
    </xf>
    <xf numFmtId="165" fontId="74" fillId="0" borderId="31" xfId="2660" applyNumberFormat="1" applyFont="1" applyFill="1" applyBorder="1" applyAlignment="1">
      <alignment horizontal="center"/>
    </xf>
    <xf numFmtId="165" fontId="74" fillId="0" borderId="47" xfId="2660" applyNumberFormat="1" applyFont="1" applyFill="1" applyBorder="1" applyAlignment="1">
      <alignment horizontal="center"/>
    </xf>
    <xf numFmtId="42" fontId="99" fillId="0" borderId="31" xfId="2858" applyNumberFormat="1" applyFont="1" applyFill="1" applyBorder="1" applyAlignment="1">
      <alignment horizontal="center" wrapText="1"/>
    </xf>
    <xf numFmtId="42" fontId="99" fillId="0" borderId="47" xfId="2858" applyNumberFormat="1" applyFont="1" applyFill="1" applyBorder="1" applyAlignment="1">
      <alignment horizontal="center" wrapText="1"/>
    </xf>
    <xf numFmtId="0" fontId="74" fillId="0" borderId="41" xfId="3945" applyFont="1" applyFill="1" applyBorder="1" applyAlignment="1">
      <alignment horizontal="center"/>
    </xf>
    <xf numFmtId="42" fontId="78" fillId="0" borderId="15" xfId="3946" applyNumberFormat="1" applyFont="1" applyFill="1" applyBorder="1" applyAlignment="1">
      <alignment horizontal="center" wrapText="1"/>
    </xf>
    <xf numFmtId="0" fontId="74" fillId="0" borderId="32" xfId="3947" applyFont="1" applyFill="1" applyBorder="1" applyAlignment="1">
      <alignment horizontal="center"/>
    </xf>
    <xf numFmtId="0" fontId="53" fillId="0" borderId="0" xfId="2858" applyNumberFormat="1" applyFont="1" applyFill="1" applyBorder="1" applyAlignment="1">
      <alignment horizontal="left" vertical="center" wrapText="1"/>
    </xf>
    <xf numFmtId="0" fontId="53" fillId="0" borderId="0" xfId="2858" applyNumberFormat="1" applyFont="1" applyFill="1" applyBorder="1" applyAlignment="1">
      <alignment vertical="center"/>
    </xf>
    <xf numFmtId="165" fontId="50" fillId="0" borderId="0" xfId="2660" applyNumberFormat="1" applyFont="1" applyFill="1" applyBorder="1" applyAlignment="1">
      <alignment horizontal="center" wrapText="1"/>
    </xf>
    <xf numFmtId="0" fontId="50" fillId="0" borderId="0" xfId="2858" applyFont="1" applyFill="1" applyBorder="1" applyAlignment="1">
      <alignment horizontal="right" vertical="top" wrapText="1"/>
    </xf>
    <xf numFmtId="42" fontId="72" fillId="0" borderId="0" xfId="2660" applyNumberFormat="1" applyFont="1" applyFill="1" applyBorder="1" applyAlignment="1" applyProtection="1">
      <alignment horizontal="center" wrapText="1"/>
      <protection locked="0"/>
    </xf>
    <xf numFmtId="14" fontId="53" fillId="0" borderId="0" xfId="2858" applyNumberFormat="1" applyFont="1" applyFill="1" applyBorder="1" applyAlignment="1">
      <alignment horizontal="left"/>
    </xf>
    <xf numFmtId="0" fontId="53" fillId="0" borderId="0" xfId="2858" applyNumberFormat="1" applyFont="1" applyFill="1" applyBorder="1" applyAlignment="1">
      <alignment vertical="center" wrapText="1"/>
    </xf>
    <xf numFmtId="0" fontId="53" fillId="0" borderId="0" xfId="0" applyFont="1" applyFill="1" applyAlignment="1">
      <alignment wrapText="1"/>
    </xf>
    <xf numFmtId="0" fontId="53" fillId="0" borderId="0" xfId="0" applyFont="1" applyFill="1"/>
    <xf numFmtId="0" fontId="50" fillId="0" borderId="0" xfId="2858" applyFont="1" applyFill="1" applyAlignment="1">
      <alignment horizontal="right"/>
    </xf>
    <xf numFmtId="166" fontId="74" fillId="0" borderId="67" xfId="2660" applyNumberFormat="1" applyFont="1" applyFill="1" applyBorder="1" applyAlignment="1">
      <alignment vertical="center"/>
    </xf>
    <xf numFmtId="166" fontId="74" fillId="0" borderId="19" xfId="2660" applyNumberFormat="1" applyFont="1" applyFill="1" applyBorder="1" applyAlignment="1">
      <alignment vertical="center"/>
    </xf>
    <xf numFmtId="0" fontId="53" fillId="0" borderId="69" xfId="2858" applyFont="1" applyFill="1" applyBorder="1" applyAlignment="1">
      <alignment horizontal="left" vertical="center"/>
    </xf>
    <xf numFmtId="0" fontId="53" fillId="0" borderId="21" xfId="2858" applyFont="1" applyFill="1" applyBorder="1" applyAlignment="1">
      <alignment horizontal="left" vertical="center"/>
    </xf>
    <xf numFmtId="14" fontId="53" fillId="0" borderId="67" xfId="2858" applyNumberFormat="1" applyFont="1" applyFill="1" applyBorder="1" applyAlignment="1">
      <alignment horizontal="center" vertical="center"/>
    </xf>
    <xf numFmtId="166" fontId="74" fillId="0" borderId="50" xfId="2660" applyNumberFormat="1" applyFont="1" applyFill="1" applyBorder="1" applyAlignment="1">
      <alignment vertical="center"/>
    </xf>
    <xf numFmtId="0" fontId="53" fillId="0" borderId="36" xfId="2858" applyFont="1" applyFill="1" applyBorder="1" applyAlignment="1">
      <alignment vertical="center"/>
    </xf>
    <xf numFmtId="0" fontId="53" fillId="0" borderId="21" xfId="2858" applyFont="1" applyFill="1" applyBorder="1" applyAlignment="1">
      <alignment vertical="center"/>
    </xf>
    <xf numFmtId="42" fontId="53" fillId="0" borderId="36" xfId="2858" applyNumberFormat="1" applyFont="1" applyFill="1" applyBorder="1" applyAlignment="1">
      <alignment vertical="center"/>
    </xf>
    <xf numFmtId="42" fontId="53" fillId="0" borderId="21" xfId="2858" applyNumberFormat="1" applyFont="1" applyFill="1" applyBorder="1" applyAlignment="1">
      <alignment vertical="center"/>
    </xf>
    <xf numFmtId="164" fontId="50" fillId="0" borderId="54" xfId="2858" applyNumberFormat="1" applyFont="1" applyFill="1" applyBorder="1" applyAlignment="1">
      <alignment horizontal="center" wrapText="1"/>
    </xf>
    <xf numFmtId="164" fontId="50" fillId="0" borderId="62" xfId="2858" applyNumberFormat="1" applyFont="1" applyFill="1" applyBorder="1" applyAlignment="1">
      <alignment horizontal="center" wrapText="1"/>
    </xf>
    <xf numFmtId="0" fontId="50" fillId="0" borderId="69" xfId="2858" applyFont="1" applyFill="1" applyBorder="1" applyAlignment="1">
      <alignment horizontal="center" wrapText="1"/>
    </xf>
    <xf numFmtId="0" fontId="50" fillId="0" borderId="63" xfId="2858" applyFont="1" applyFill="1" applyBorder="1" applyAlignment="1">
      <alignment horizontal="center" wrapText="1"/>
    </xf>
    <xf numFmtId="0" fontId="50" fillId="0" borderId="44" xfId="2858" applyFont="1" applyFill="1" applyBorder="1" applyAlignment="1">
      <alignment horizontal="center" wrapText="1"/>
    </xf>
    <xf numFmtId="0" fontId="50" fillId="0" borderId="45" xfId="2858" applyFont="1" applyFill="1" applyBorder="1" applyAlignment="1">
      <alignment horizontal="center" wrapText="1"/>
    </xf>
    <xf numFmtId="0" fontId="50" fillId="0" borderId="66" xfId="2858" applyFont="1" applyFill="1" applyBorder="1" applyAlignment="1">
      <alignment horizontal="center" wrapText="1"/>
    </xf>
    <xf numFmtId="42" fontId="53" fillId="0" borderId="69" xfId="2858" applyNumberFormat="1" applyFont="1" applyFill="1" applyBorder="1" applyAlignment="1">
      <alignment vertical="center"/>
    </xf>
    <xf numFmtId="0" fontId="50" fillId="0" borderId="0" xfId="3968" applyFont="1" applyFill="1" applyBorder="1" applyAlignment="1">
      <alignment horizontal="center"/>
    </xf>
    <xf numFmtId="0" fontId="53" fillId="0" borderId="89" xfId="2858" applyFont="1" applyFill="1" applyBorder="1" applyAlignment="1">
      <alignment horizontal="left"/>
    </xf>
    <xf numFmtId="0" fontId="50" fillId="0" borderId="67" xfId="3968" applyFont="1" applyFill="1" applyBorder="1" applyAlignment="1">
      <alignment horizontal="center"/>
    </xf>
    <xf numFmtId="0" fontId="50" fillId="0" borderId="48" xfId="3968" applyFont="1" applyFill="1" applyBorder="1" applyAlignment="1">
      <alignment horizontal="center"/>
    </xf>
    <xf numFmtId="0" fontId="50" fillId="0" borderId="68" xfId="3968" applyFont="1" applyFill="1" applyBorder="1" applyAlignment="1">
      <alignment horizontal="center" wrapText="1"/>
    </xf>
    <xf numFmtId="0" fontId="50" fillId="0" borderId="43" xfId="3968" applyFont="1" applyFill="1" applyBorder="1" applyAlignment="1">
      <alignment horizontal="center" wrapText="1"/>
    </xf>
    <xf numFmtId="0" fontId="54" fillId="0" borderId="43" xfId="3968" applyFont="1" applyFill="1" applyBorder="1" applyAlignment="1">
      <alignment wrapText="1"/>
    </xf>
    <xf numFmtId="14" fontId="53" fillId="0" borderId="50" xfId="3968" applyNumberFormat="1" applyFont="1" applyFill="1" applyBorder="1" applyAlignment="1">
      <alignment horizontal="center" vertical="center" wrapText="1"/>
    </xf>
    <xf numFmtId="14" fontId="53" fillId="0" borderId="52" xfId="3968" applyNumberFormat="1" applyFont="1" applyFill="1" applyBorder="1" applyAlignment="1">
      <alignment horizontal="center" vertical="center" wrapText="1"/>
    </xf>
    <xf numFmtId="0" fontId="96" fillId="0" borderId="0" xfId="3980" applyFont="1" applyFill="1" applyBorder="1" applyAlignment="1">
      <alignment horizontal="center"/>
    </xf>
    <xf numFmtId="0" fontId="2" fillId="0" borderId="0" xfId="3980" applyFill="1" applyBorder="1" applyAlignment="1">
      <alignment horizontal="center"/>
    </xf>
    <xf numFmtId="0" fontId="2" fillId="0" borderId="0" xfId="3980" applyFill="1" applyBorder="1" applyAlignment="1">
      <alignment horizontal="left"/>
    </xf>
    <xf numFmtId="0" fontId="53" fillId="0" borderId="89" xfId="2858" applyFont="1" applyFill="1" applyBorder="1" applyAlignment="1">
      <alignment horizontal="center"/>
    </xf>
    <xf numFmtId="0" fontId="50" fillId="0" borderId="67" xfId="2858" applyFont="1" applyFill="1" applyBorder="1" applyAlignment="1">
      <alignment horizontal="center"/>
    </xf>
    <xf numFmtId="0" fontId="53" fillId="0" borderId="19" xfId="2858" applyFont="1" applyFill="1" applyBorder="1" applyAlignment="1">
      <alignment horizontal="center"/>
    </xf>
    <xf numFmtId="164" fontId="105" fillId="0" borderId="68" xfId="2858" applyNumberFormat="1" applyFont="1" applyFill="1" applyBorder="1" applyAlignment="1">
      <alignment horizontal="center" wrapText="1"/>
    </xf>
    <xf numFmtId="164" fontId="105" fillId="0" borderId="43" xfId="2858" applyNumberFormat="1" applyFont="1" applyFill="1" applyBorder="1" applyAlignment="1">
      <alignment horizontal="center" wrapText="1"/>
    </xf>
    <xf numFmtId="164" fontId="50" fillId="0" borderId="68" xfId="2858" applyNumberFormat="1" applyFont="1" applyFill="1" applyBorder="1" applyAlignment="1">
      <alignment horizontal="center" wrapText="1"/>
    </xf>
    <xf numFmtId="164" fontId="50" fillId="0" borderId="43" xfId="2858" applyNumberFormat="1" applyFont="1" applyFill="1" applyBorder="1" applyAlignment="1">
      <alignment horizontal="center" wrapText="1"/>
    </xf>
    <xf numFmtId="0" fontId="50" fillId="0" borderId="55" xfId="2858" applyFont="1" applyFill="1" applyBorder="1" applyAlignment="1">
      <alignment horizontal="center" wrapText="1"/>
    </xf>
    <xf numFmtId="0" fontId="50" fillId="0" borderId="49" xfId="2858" applyFont="1" applyFill="1" applyBorder="1" applyAlignment="1">
      <alignment horizontal="center" wrapText="1"/>
    </xf>
    <xf numFmtId="0" fontId="53" fillId="0" borderId="0" xfId="2858" applyFont="1" applyFill="1" applyAlignment="1">
      <alignment vertical="center" wrapText="1"/>
    </xf>
    <xf numFmtId="0" fontId="72" fillId="0" borderId="42" xfId="3962" applyFont="1" applyFill="1" applyBorder="1" applyAlignment="1">
      <alignment horizontal="center" wrapText="1"/>
    </xf>
    <xf numFmtId="0" fontId="72" fillId="0" borderId="0" xfId="3962" applyFont="1" applyFill="1" applyBorder="1" applyAlignment="1">
      <alignment horizontal="center" wrapText="1"/>
    </xf>
    <xf numFmtId="0" fontId="74" fillId="0" borderId="91" xfId="3962" applyFont="1" applyFill="1" applyBorder="1" applyAlignment="1">
      <alignment horizontal="center" wrapText="1"/>
    </xf>
    <xf numFmtId="0" fontId="74" fillId="0" borderId="92" xfId="3962" applyFont="1" applyFill="1" applyBorder="1" applyAlignment="1">
      <alignment horizontal="center" wrapText="1"/>
    </xf>
    <xf numFmtId="0" fontId="74" fillId="0" borderId="0" xfId="3962" applyFont="1" applyFill="1" applyBorder="1" applyAlignment="1">
      <alignment horizontal="center" wrapText="1"/>
    </xf>
    <xf numFmtId="0" fontId="72" fillId="0" borderId="68" xfId="3962" applyFont="1" applyFill="1" applyBorder="1" applyAlignment="1">
      <alignment horizontal="center"/>
    </xf>
    <xf numFmtId="0" fontId="72" fillId="0" borderId="43" xfId="3962" applyFont="1" applyFill="1" applyBorder="1" applyAlignment="1">
      <alignment horizontal="center"/>
    </xf>
    <xf numFmtId="0" fontId="72" fillId="0" borderId="54" xfId="3962" applyFont="1" applyFill="1" applyBorder="1" applyAlignment="1">
      <alignment horizontal="center" wrapText="1"/>
    </xf>
    <xf numFmtId="0" fontId="72" fillId="0" borderId="70" xfId="3962" applyFont="1" applyFill="1" applyBorder="1" applyAlignment="1">
      <alignment horizontal="center" wrapText="1"/>
    </xf>
    <xf numFmtId="0" fontId="72" fillId="0" borderId="62" xfId="3962" applyFont="1" applyFill="1" applyBorder="1" applyAlignment="1">
      <alignment horizontal="center" wrapText="1"/>
    </xf>
    <xf numFmtId="0" fontId="72" fillId="0" borderId="71" xfId="3962" applyFont="1" applyFill="1" applyBorder="1" applyAlignment="1">
      <alignment horizontal="center" wrapText="1"/>
    </xf>
    <xf numFmtId="14" fontId="114" fillId="0" borderId="0" xfId="2818" applyNumberFormat="1" applyFont="1" applyFill="1" applyBorder="1" applyAlignment="1">
      <alignment horizontal="left"/>
    </xf>
  </cellXfs>
  <cellStyles count="3984">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omma 3 2" xfId="3966"/>
    <cellStyle name="Comma 4" xfId="3983"/>
    <cellStyle name="Currency 2" xfId="2660"/>
    <cellStyle name="Currency 3" xfId="3964"/>
    <cellStyle name="Currency 3 2" xfId="3969"/>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 2 2 2 2 2 2 2" xfId="3972"/>
    <cellStyle name="Normal 10 4 2 2 2 2 2 2 2 2 2 2 2" xfId="3978"/>
    <cellStyle name="Normal 10 4 2 2 2 2 2 2 2 2 2 3" xfId="397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1" xfId="3979"/>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5 2" xfId="3965"/>
    <cellStyle name="Normal 2 11 2 6" xfId="3951"/>
    <cellStyle name="Normal 2 11 2 7" xfId="3982"/>
    <cellStyle name="Normal 2 11 3" xfId="2819"/>
    <cellStyle name="Normal 2 11 3 2" xfId="3917"/>
    <cellStyle name="Normal 2 11 3 2 2" xfId="3919"/>
    <cellStyle name="Normal 2 11 3 2 2 2" xfId="3942"/>
    <cellStyle name="Normal 2 11 3 2 2 2 2" xfId="3970"/>
    <cellStyle name="Normal 2 11 3 2 2 2 2 2" xfId="3977"/>
    <cellStyle name="Normal 2 11 3 2 2 2 3" xfId="3974"/>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2 2 2 2" xfId="3971"/>
    <cellStyle name="Normal 2 5 2 2 2 2 2 2 2 2 2 2 2" xfId="3976"/>
    <cellStyle name="Normal 2 5 2 2 2 2 2 2 2 2 2 3" xfId="3973"/>
    <cellStyle name="Normal 2 5 2 2 2 2 2 2 3" xfId="3962"/>
    <cellStyle name="Normal 2 5 2 2 2 2 2 2 4" xfId="3981"/>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 2 2 2 3 2 2 2" xfId="396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4" xfId="3967"/>
    <cellStyle name="Normal 4 2" xfId="398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1:IW813"/>
  <sheetViews>
    <sheetView tabSelected="1" zoomScale="85" zoomScaleNormal="85" zoomScaleSheetLayoutView="85" zoomScalePageLayoutView="85" workbookViewId="0">
      <selection sqref="A1:R1"/>
    </sheetView>
  </sheetViews>
  <sheetFormatPr defaultRowHeight="16.5"/>
  <cols>
    <col min="1" max="1" width="11.5703125" style="1553" bestFit="1" customWidth="1"/>
    <col min="2" max="2" width="14.85546875" style="348" customWidth="1"/>
    <col min="3" max="3" width="46.42578125" style="1564" customWidth="1"/>
    <col min="4" max="4" width="19.85546875" style="1555" bestFit="1" customWidth="1"/>
    <col min="5" max="5" width="6.85546875" style="1550" bestFit="1" customWidth="1"/>
    <col min="6" max="6" width="39.42578125" style="1564" customWidth="1"/>
    <col min="7" max="7" width="26.42578125" style="350" bestFit="1" customWidth="1"/>
    <col min="8" max="8" width="13.7109375" style="1550" customWidth="1"/>
    <col min="9" max="9" width="14.140625" style="1550" customWidth="1"/>
    <col min="10" max="10" width="2.42578125" style="351" customWidth="1"/>
    <col min="11" max="11" width="20.140625" style="855" customWidth="1"/>
    <col min="12" max="12" width="20.85546875" style="352" bestFit="1" customWidth="1"/>
    <col min="13" max="13" width="19.7109375" style="10" customWidth="1"/>
    <col min="14" max="14" width="13.5703125" style="1550" customWidth="1"/>
    <col min="15" max="15" width="17" style="10" customWidth="1"/>
    <col min="16" max="16" width="4.140625" style="351" customWidth="1"/>
    <col min="17" max="17" width="2.42578125" style="351" customWidth="1"/>
    <col min="18" max="18" width="18.7109375" style="499" customWidth="1"/>
    <col min="19" max="16384" width="9.140625" style="1564"/>
  </cols>
  <sheetData>
    <row r="1" spans="1:22" ht="14.25">
      <c r="A1" s="2285" t="s">
        <v>2320</v>
      </c>
      <c r="B1" s="2285"/>
      <c r="C1" s="2285"/>
      <c r="D1" s="2285"/>
      <c r="E1" s="2285"/>
      <c r="F1" s="2285"/>
      <c r="G1" s="2285"/>
      <c r="H1" s="2285"/>
      <c r="I1" s="2285"/>
      <c r="J1" s="2285"/>
      <c r="K1" s="2285"/>
      <c r="L1" s="2285"/>
      <c r="M1" s="2285"/>
      <c r="N1" s="2285"/>
      <c r="O1" s="2285"/>
      <c r="P1" s="2285"/>
      <c r="Q1" s="2285"/>
      <c r="R1" s="2285"/>
    </row>
    <row r="2" spans="1:22" s="1257" customFormat="1" ht="15">
      <c r="A2" s="1685"/>
      <c r="B2" s="1685"/>
      <c r="C2" s="1685"/>
      <c r="D2" s="1685"/>
      <c r="E2" s="1685"/>
      <c r="F2" s="1685"/>
      <c r="G2" s="1685"/>
      <c r="H2" s="1685"/>
      <c r="I2" s="1685"/>
      <c r="J2" s="1685"/>
      <c r="K2" s="1685"/>
      <c r="L2" s="1685"/>
      <c r="M2" s="1685"/>
      <c r="N2" s="1685"/>
      <c r="O2" s="1685"/>
      <c r="P2" s="1685"/>
      <c r="Q2" s="1685"/>
      <c r="R2" s="1685"/>
    </row>
    <row r="3" spans="1:22" ht="15">
      <c r="A3" s="1699" t="s">
        <v>1</v>
      </c>
      <c r="B3" s="1699"/>
      <c r="C3" s="1699"/>
      <c r="D3" s="1699"/>
      <c r="E3" s="1699"/>
      <c r="F3" s="1699"/>
      <c r="G3" s="1699"/>
      <c r="H3" s="1699"/>
      <c r="I3" s="1699"/>
      <c r="J3" s="1699"/>
      <c r="K3" s="1699"/>
      <c r="L3" s="1699"/>
      <c r="M3" s="1699"/>
      <c r="N3" s="1699"/>
      <c r="O3" s="1699"/>
      <c r="P3" s="1699"/>
      <c r="Q3" s="1699"/>
      <c r="R3" s="1699"/>
    </row>
    <row r="4" spans="1:22" ht="15">
      <c r="A4" s="1699"/>
      <c r="B4" s="1699"/>
      <c r="C4" s="1699"/>
      <c r="D4" s="1699"/>
      <c r="E4" s="1699"/>
      <c r="F4" s="1699"/>
      <c r="G4" s="1699"/>
      <c r="H4" s="1699"/>
      <c r="I4" s="1699"/>
      <c r="J4" s="1699"/>
      <c r="K4" s="1699"/>
      <c r="L4" s="1699"/>
      <c r="M4" s="1699"/>
      <c r="N4" s="1699"/>
      <c r="O4" s="1699"/>
      <c r="P4" s="1699"/>
      <c r="Q4" s="1699"/>
      <c r="R4" s="1699"/>
    </row>
    <row r="5" spans="1:22" ht="15">
      <c r="A5" s="1699" t="s">
        <v>594</v>
      </c>
      <c r="B5" s="1699"/>
      <c r="C5" s="1699"/>
      <c r="D5" s="1699"/>
      <c r="E5" s="1699"/>
      <c r="F5" s="1699"/>
      <c r="G5" s="1699"/>
      <c r="H5" s="1699"/>
      <c r="I5" s="1699"/>
      <c r="J5" s="1699"/>
      <c r="K5" s="1699"/>
      <c r="L5" s="1699"/>
      <c r="M5" s="1699"/>
      <c r="N5" s="1699"/>
      <c r="O5" s="1699"/>
      <c r="P5" s="1699"/>
      <c r="Q5" s="1699"/>
      <c r="R5" s="1699"/>
    </row>
    <row r="6" spans="1:22" ht="14.25">
      <c r="A6" s="1700"/>
      <c r="B6" s="1700"/>
      <c r="C6" s="1700"/>
      <c r="D6" s="1700"/>
      <c r="E6" s="1700"/>
      <c r="F6" s="1700"/>
      <c r="G6" s="1700"/>
      <c r="H6" s="1700"/>
      <c r="I6" s="1700"/>
      <c r="J6" s="1700"/>
      <c r="K6" s="1700"/>
      <c r="L6" s="1700"/>
      <c r="M6" s="1700"/>
      <c r="N6" s="1700"/>
      <c r="O6" s="1700"/>
      <c r="P6" s="1700"/>
      <c r="Q6" s="1700"/>
      <c r="R6" s="1700"/>
    </row>
    <row r="7" spans="1:22" ht="15">
      <c r="A7" s="1701" t="s">
        <v>2317</v>
      </c>
      <c r="B7" s="1701"/>
      <c r="C7" s="1701"/>
      <c r="D7" s="1701"/>
      <c r="E7" s="1701"/>
      <c r="F7" s="1701"/>
      <c r="G7" s="1701"/>
      <c r="H7" s="1701"/>
      <c r="I7" s="1701"/>
      <c r="J7" s="1701"/>
      <c r="K7" s="1701"/>
      <c r="L7" s="1701"/>
      <c r="M7" s="1701"/>
      <c r="N7" s="1701"/>
      <c r="O7" s="1701"/>
      <c r="P7" s="1701"/>
      <c r="Q7" s="1701"/>
      <c r="R7" s="1701"/>
    </row>
    <row r="8" spans="1:22" ht="15">
      <c r="A8" s="1699"/>
      <c r="B8" s="1699"/>
      <c r="C8" s="1699"/>
      <c r="D8" s="1699"/>
      <c r="E8" s="1699"/>
      <c r="F8" s="1699"/>
      <c r="G8" s="1699"/>
      <c r="H8" s="1699"/>
      <c r="I8" s="1699"/>
      <c r="J8" s="1699"/>
      <c r="K8" s="1699"/>
      <c r="L8" s="1699"/>
      <c r="M8" s="1699"/>
      <c r="N8" s="1699"/>
      <c r="O8" s="1699"/>
      <c r="P8" s="1699"/>
      <c r="Q8" s="1699"/>
      <c r="R8" s="1699"/>
    </row>
    <row r="9" spans="1:22" ht="15">
      <c r="A9" s="1710" t="s">
        <v>3</v>
      </c>
      <c r="B9" s="1710"/>
      <c r="C9" s="1710"/>
      <c r="D9" s="1710"/>
      <c r="E9" s="1710"/>
      <c r="F9" s="1710"/>
      <c r="G9" s="1710"/>
      <c r="H9" s="1710"/>
      <c r="I9" s="1710"/>
      <c r="J9" s="1710"/>
      <c r="K9" s="1710"/>
      <c r="L9" s="1710"/>
      <c r="M9" s="1710"/>
      <c r="N9" s="1710"/>
      <c r="O9" s="1710"/>
      <c r="P9" s="1710"/>
      <c r="Q9" s="1710"/>
      <c r="R9" s="1710"/>
    </row>
    <row r="10" spans="1:22" ht="15.75" thickBot="1">
      <c r="A10" s="1710"/>
      <c r="B10" s="1710"/>
      <c r="C10" s="1710"/>
      <c r="D10" s="1710"/>
      <c r="E10" s="1710"/>
      <c r="F10" s="1710"/>
      <c r="G10" s="1710"/>
      <c r="H10" s="1710"/>
      <c r="I10" s="1710"/>
      <c r="J10" s="1710"/>
      <c r="K10" s="1710"/>
      <c r="L10" s="1710"/>
      <c r="M10" s="1710"/>
      <c r="N10" s="1710"/>
      <c r="O10" s="1710"/>
      <c r="P10" s="1710"/>
      <c r="Q10" s="1710"/>
      <c r="R10" s="1710"/>
    </row>
    <row r="11" spans="1:22" s="1555" customFormat="1" ht="30.75" customHeight="1">
      <c r="A11" s="1674" t="s">
        <v>943</v>
      </c>
      <c r="B11" s="1678" t="s">
        <v>1270</v>
      </c>
      <c r="C11" s="1680" t="s">
        <v>4</v>
      </c>
      <c r="D11" s="1680"/>
      <c r="E11" s="1681"/>
      <c r="F11" s="1682" t="s">
        <v>1271</v>
      </c>
      <c r="G11" s="1683"/>
      <c r="H11" s="1684"/>
      <c r="I11" s="1682" t="s">
        <v>1276</v>
      </c>
      <c r="J11" s="1711"/>
      <c r="K11" s="1684"/>
      <c r="L11" s="1676" t="s">
        <v>1283</v>
      </c>
      <c r="M11" s="1677"/>
      <c r="N11" s="1682" t="s">
        <v>1279</v>
      </c>
      <c r="O11" s="1683"/>
      <c r="P11" s="1709"/>
      <c r="Q11" s="1709"/>
      <c r="R11" s="1684"/>
    </row>
    <row r="12" spans="1:22" s="87" customFormat="1" ht="48.75" customHeight="1" thickBot="1">
      <c r="A12" s="1675"/>
      <c r="B12" s="1679"/>
      <c r="C12" s="82" t="s">
        <v>6</v>
      </c>
      <c r="D12" s="82" t="s">
        <v>7</v>
      </c>
      <c r="E12" s="83" t="s">
        <v>8</v>
      </c>
      <c r="F12" s="84" t="s">
        <v>1272</v>
      </c>
      <c r="G12" s="85" t="s">
        <v>1275</v>
      </c>
      <c r="H12" s="83" t="s">
        <v>1273</v>
      </c>
      <c r="I12" s="1705" t="s">
        <v>1277</v>
      </c>
      <c r="J12" s="1706"/>
      <c r="K12" s="830" t="s">
        <v>1796</v>
      </c>
      <c r="L12" s="559" t="s">
        <v>1278</v>
      </c>
      <c r="M12" s="83" t="s">
        <v>1274</v>
      </c>
      <c r="N12" s="84" t="s">
        <v>1280</v>
      </c>
      <c r="O12" s="1707" t="s">
        <v>1281</v>
      </c>
      <c r="P12" s="1708"/>
      <c r="Q12" s="86">
        <v>15</v>
      </c>
      <c r="R12" s="544" t="s">
        <v>1328</v>
      </c>
    </row>
    <row r="13" spans="1:22">
      <c r="A13" s="1" t="s">
        <v>1802</v>
      </c>
      <c r="B13" s="88">
        <v>39749</v>
      </c>
      <c r="C13" s="89" t="s">
        <v>11</v>
      </c>
      <c r="D13" s="90" t="s">
        <v>12</v>
      </c>
      <c r="E13" s="91" t="s">
        <v>13</v>
      </c>
      <c r="F13" s="92" t="s">
        <v>498</v>
      </c>
      <c r="G13" s="93">
        <v>15000000000</v>
      </c>
      <c r="H13" s="94" t="s">
        <v>14</v>
      </c>
      <c r="I13" s="95">
        <v>40156</v>
      </c>
      <c r="J13" s="96">
        <v>4</v>
      </c>
      <c r="K13" s="831">
        <v>15000000000</v>
      </c>
      <c r="L13" s="558">
        <f t="shared" ref="L13:L37" si="0">IF($K13&lt;&gt;0,$G13-$K13,"")</f>
        <v>0</v>
      </c>
      <c r="M13" s="98" t="s">
        <v>1282</v>
      </c>
      <c r="N13" s="372">
        <v>40240</v>
      </c>
      <c r="O13" s="373" t="s">
        <v>1282</v>
      </c>
      <c r="P13" s="374" t="s">
        <v>1802</v>
      </c>
      <c r="Q13" s="375" t="s">
        <v>1649</v>
      </c>
      <c r="R13" s="545">
        <v>186342968.69999999</v>
      </c>
      <c r="U13" s="87"/>
      <c r="V13" s="87"/>
    </row>
    <row r="14" spans="1:22">
      <c r="A14" s="99"/>
      <c r="B14" s="100">
        <v>39749</v>
      </c>
      <c r="C14" s="101" t="s">
        <v>310</v>
      </c>
      <c r="D14" s="102" t="s">
        <v>15</v>
      </c>
      <c r="E14" s="103" t="s">
        <v>16</v>
      </c>
      <c r="F14" s="104" t="s">
        <v>498</v>
      </c>
      <c r="G14" s="105">
        <v>3000000000</v>
      </c>
      <c r="H14" s="103" t="s">
        <v>14</v>
      </c>
      <c r="I14" s="106">
        <v>39981</v>
      </c>
      <c r="J14" s="107">
        <v>4</v>
      </c>
      <c r="K14" s="832">
        <v>3000000000</v>
      </c>
      <c r="L14" s="97">
        <f t="shared" si="0"/>
        <v>0</v>
      </c>
      <c r="M14" s="108" t="s">
        <v>1282</v>
      </c>
      <c r="N14" s="109">
        <v>40030</v>
      </c>
      <c r="O14" s="110" t="s">
        <v>1282</v>
      </c>
      <c r="P14" s="111"/>
      <c r="Q14" s="112" t="s">
        <v>1648</v>
      </c>
      <c r="R14" s="507">
        <v>136000000</v>
      </c>
      <c r="U14" s="87"/>
      <c r="V14" s="87"/>
    </row>
    <row r="15" spans="1:22" s="1555" customFormat="1" ht="28.5" customHeight="1">
      <c r="A15" s="208" t="s">
        <v>1898</v>
      </c>
      <c r="B15" s="501">
        <v>39749</v>
      </c>
      <c r="C15" s="1552" t="s">
        <v>17</v>
      </c>
      <c r="D15" s="1552" t="s">
        <v>15</v>
      </c>
      <c r="E15" s="502" t="s">
        <v>16</v>
      </c>
      <c r="F15" s="503" t="s">
        <v>1535</v>
      </c>
      <c r="G15" s="504">
        <v>25000000000</v>
      </c>
      <c r="H15" s="127" t="s">
        <v>14</v>
      </c>
      <c r="I15" s="1001" t="s">
        <v>1967</v>
      </c>
      <c r="J15" s="1002">
        <v>23</v>
      </c>
      <c r="K15" s="833">
        <v>25000000000</v>
      </c>
      <c r="L15" s="132">
        <f t="shared" si="0"/>
        <v>0</v>
      </c>
      <c r="M15" s="175" t="s">
        <v>1282</v>
      </c>
      <c r="N15" s="1336">
        <v>40568</v>
      </c>
      <c r="O15" s="1566" t="s">
        <v>1282</v>
      </c>
      <c r="P15" s="1337"/>
      <c r="Q15" s="511" t="s">
        <v>1649</v>
      </c>
      <c r="R15" s="546">
        <v>54621848.840000004</v>
      </c>
      <c r="U15" s="87"/>
      <c r="V15" s="87"/>
    </row>
    <row r="16" spans="1:22">
      <c r="A16" s="99"/>
      <c r="B16" s="100">
        <v>39749</v>
      </c>
      <c r="C16" s="101" t="s">
        <v>1459</v>
      </c>
      <c r="D16" s="102" t="s">
        <v>15</v>
      </c>
      <c r="E16" s="103" t="s">
        <v>16</v>
      </c>
      <c r="F16" s="104" t="s">
        <v>498</v>
      </c>
      <c r="G16" s="105">
        <v>10000000000</v>
      </c>
      <c r="H16" s="103" t="s">
        <v>14</v>
      </c>
      <c r="I16" s="106">
        <v>39981</v>
      </c>
      <c r="J16" s="107">
        <v>4</v>
      </c>
      <c r="K16" s="832">
        <v>10000000000</v>
      </c>
      <c r="L16" s="97">
        <f t="shared" si="0"/>
        <v>0</v>
      </c>
      <c r="M16" s="108" t="s">
        <v>1282</v>
      </c>
      <c r="N16" s="109">
        <v>40016</v>
      </c>
      <c r="O16" s="110" t="s">
        <v>1282</v>
      </c>
      <c r="P16" s="111"/>
      <c r="Q16" s="112" t="s">
        <v>1648</v>
      </c>
      <c r="R16" s="507">
        <v>1100000000</v>
      </c>
      <c r="U16" s="87"/>
      <c r="V16" s="87"/>
    </row>
    <row r="17" spans="1:22">
      <c r="A17" s="99"/>
      <c r="B17" s="100">
        <v>39749</v>
      </c>
      <c r="C17" s="101" t="s">
        <v>18</v>
      </c>
      <c r="D17" s="102" t="s">
        <v>15</v>
      </c>
      <c r="E17" s="103" t="s">
        <v>16</v>
      </c>
      <c r="F17" s="104" t="s">
        <v>498</v>
      </c>
      <c r="G17" s="105">
        <v>25000000000</v>
      </c>
      <c r="H17" s="103" t="s">
        <v>14</v>
      </c>
      <c r="I17" s="106">
        <v>39981</v>
      </c>
      <c r="J17" s="107">
        <v>4</v>
      </c>
      <c r="K17" s="832">
        <v>25000000000</v>
      </c>
      <c r="L17" s="97">
        <f t="shared" si="0"/>
        <v>0</v>
      </c>
      <c r="M17" s="108" t="s">
        <v>1282</v>
      </c>
      <c r="N17" s="109">
        <v>40157</v>
      </c>
      <c r="O17" s="115" t="s">
        <v>1282</v>
      </c>
      <c r="P17" s="111"/>
      <c r="Q17" s="1550" t="s">
        <v>1649</v>
      </c>
      <c r="R17" s="507">
        <v>950318242.75</v>
      </c>
      <c r="U17" s="87"/>
      <c r="V17" s="87"/>
    </row>
    <row r="18" spans="1:22">
      <c r="A18" s="99"/>
      <c r="B18" s="100">
        <v>39749</v>
      </c>
      <c r="C18" s="101" t="s">
        <v>19</v>
      </c>
      <c r="D18" s="102" t="s">
        <v>15</v>
      </c>
      <c r="E18" s="103" t="s">
        <v>16</v>
      </c>
      <c r="F18" s="104" t="s">
        <v>498</v>
      </c>
      <c r="G18" s="105">
        <v>10000000000</v>
      </c>
      <c r="H18" s="103" t="s">
        <v>14</v>
      </c>
      <c r="I18" s="106">
        <v>39981</v>
      </c>
      <c r="J18" s="107">
        <v>4</v>
      </c>
      <c r="K18" s="832">
        <v>10000000000</v>
      </c>
      <c r="L18" s="97">
        <f t="shared" si="0"/>
        <v>0</v>
      </c>
      <c r="M18" s="108" t="s">
        <v>1282</v>
      </c>
      <c r="N18" s="109">
        <v>40037</v>
      </c>
      <c r="O18" s="110" t="s">
        <v>1282</v>
      </c>
      <c r="P18" s="111"/>
      <c r="Q18" s="112" t="s">
        <v>1648</v>
      </c>
      <c r="R18" s="507">
        <v>950000000</v>
      </c>
    </row>
    <row r="19" spans="1:22">
      <c r="A19" s="99"/>
      <c r="B19" s="100">
        <v>39749</v>
      </c>
      <c r="C19" s="101" t="s">
        <v>20</v>
      </c>
      <c r="D19" s="102" t="s">
        <v>21</v>
      </c>
      <c r="E19" s="103" t="s">
        <v>22</v>
      </c>
      <c r="F19" s="104" t="s">
        <v>498</v>
      </c>
      <c r="G19" s="105">
        <v>2000000000</v>
      </c>
      <c r="H19" s="103" t="s">
        <v>14</v>
      </c>
      <c r="I19" s="106">
        <v>39981</v>
      </c>
      <c r="J19" s="107">
        <v>5</v>
      </c>
      <c r="K19" s="832">
        <v>2000000000</v>
      </c>
      <c r="L19" s="97">
        <f t="shared" si="0"/>
        <v>0</v>
      </c>
      <c r="M19" s="108" t="s">
        <v>1282</v>
      </c>
      <c r="N19" s="109">
        <v>40002</v>
      </c>
      <c r="O19" s="110" t="s">
        <v>1282</v>
      </c>
      <c r="P19" s="111">
        <v>9</v>
      </c>
      <c r="Q19" s="112" t="s">
        <v>1648</v>
      </c>
      <c r="R19" s="507">
        <v>60000000</v>
      </c>
    </row>
    <row r="20" spans="1:22">
      <c r="A20" s="99"/>
      <c r="B20" s="100">
        <v>39749</v>
      </c>
      <c r="C20" s="101" t="s">
        <v>23</v>
      </c>
      <c r="D20" s="102" t="s">
        <v>24</v>
      </c>
      <c r="E20" s="103" t="s">
        <v>25</v>
      </c>
      <c r="F20" s="104" t="s">
        <v>498</v>
      </c>
      <c r="G20" s="105">
        <v>25000000000</v>
      </c>
      <c r="H20" s="103" t="s">
        <v>14</v>
      </c>
      <c r="I20" s="106">
        <v>40170</v>
      </c>
      <c r="J20" s="114">
        <v>4</v>
      </c>
      <c r="K20" s="834">
        <v>25000000000</v>
      </c>
      <c r="L20" s="97">
        <f t="shared" si="0"/>
        <v>0</v>
      </c>
      <c r="M20" s="108" t="s">
        <v>1282</v>
      </c>
      <c r="N20" s="109">
        <v>40318</v>
      </c>
      <c r="O20" s="115" t="s">
        <v>1282</v>
      </c>
      <c r="P20" s="116"/>
      <c r="Q20" s="112" t="s">
        <v>1649</v>
      </c>
      <c r="R20" s="507">
        <v>849014997.60000002</v>
      </c>
    </row>
    <row r="21" spans="1:22">
      <c r="A21" s="99"/>
      <c r="B21" s="100">
        <v>39766</v>
      </c>
      <c r="C21" s="101" t="s">
        <v>26</v>
      </c>
      <c r="D21" s="102" t="s">
        <v>27</v>
      </c>
      <c r="E21" s="103" t="s">
        <v>25</v>
      </c>
      <c r="F21" s="104" t="s">
        <v>498</v>
      </c>
      <c r="G21" s="105">
        <v>17000000</v>
      </c>
      <c r="H21" s="103" t="s">
        <v>14</v>
      </c>
      <c r="I21" s="106"/>
      <c r="J21" s="114"/>
      <c r="K21" s="834"/>
      <c r="L21" s="97" t="str">
        <f t="shared" si="0"/>
        <v/>
      </c>
      <c r="M21" s="108"/>
      <c r="N21" s="109"/>
      <c r="O21" s="115"/>
      <c r="P21" s="116"/>
      <c r="Q21" s="112"/>
      <c r="R21" s="507"/>
    </row>
    <row r="22" spans="1:22">
      <c r="A22" s="99"/>
      <c r="B22" s="100">
        <v>39766</v>
      </c>
      <c r="C22" s="101" t="s">
        <v>28</v>
      </c>
      <c r="D22" s="102" t="s">
        <v>29</v>
      </c>
      <c r="E22" s="103" t="s">
        <v>13</v>
      </c>
      <c r="F22" s="104" t="s">
        <v>498</v>
      </c>
      <c r="G22" s="105">
        <v>16369000</v>
      </c>
      <c r="H22" s="103" t="s">
        <v>14</v>
      </c>
      <c r="I22" s="106"/>
      <c r="J22" s="114"/>
      <c r="K22" s="834"/>
      <c r="L22" s="97" t="str">
        <f t="shared" si="0"/>
        <v/>
      </c>
      <c r="M22" s="108"/>
      <c r="N22" s="109"/>
      <c r="O22" s="115"/>
      <c r="P22" s="116"/>
      <c r="Q22" s="112"/>
      <c r="R22" s="507"/>
    </row>
    <row r="23" spans="1:22">
      <c r="A23" s="99">
        <v>14</v>
      </c>
      <c r="B23" s="100">
        <v>39766</v>
      </c>
      <c r="C23" s="101" t="s">
        <v>30</v>
      </c>
      <c r="D23" s="102" t="s">
        <v>24</v>
      </c>
      <c r="E23" s="103" t="s">
        <v>25</v>
      </c>
      <c r="F23" s="104" t="s">
        <v>498</v>
      </c>
      <c r="G23" s="105">
        <v>298737000</v>
      </c>
      <c r="H23" s="103" t="s">
        <v>14</v>
      </c>
      <c r="I23" s="106"/>
      <c r="J23" s="114"/>
      <c r="K23" s="834"/>
      <c r="L23" s="97" t="str">
        <f t="shared" si="0"/>
        <v/>
      </c>
      <c r="M23" s="108"/>
      <c r="N23" s="109"/>
      <c r="O23" s="115"/>
      <c r="P23" s="116"/>
      <c r="Q23" s="112"/>
      <c r="R23" s="507"/>
    </row>
    <row r="24" spans="1:22">
      <c r="A24" s="99"/>
      <c r="B24" s="100">
        <v>39766</v>
      </c>
      <c r="C24" s="101" t="s">
        <v>31</v>
      </c>
      <c r="D24" s="102" t="s">
        <v>32</v>
      </c>
      <c r="E24" s="103" t="s">
        <v>33</v>
      </c>
      <c r="F24" s="104" t="s">
        <v>498</v>
      </c>
      <c r="G24" s="105">
        <v>1576000000</v>
      </c>
      <c r="H24" s="103" t="s">
        <v>14</v>
      </c>
      <c r="I24" s="106">
        <v>39981</v>
      </c>
      <c r="J24" s="107">
        <v>4</v>
      </c>
      <c r="K24" s="832">
        <v>1576000000</v>
      </c>
      <c r="L24" s="97">
        <f t="shared" si="0"/>
        <v>0</v>
      </c>
      <c r="M24" s="108" t="s">
        <v>1282</v>
      </c>
      <c r="N24" s="109">
        <v>40051</v>
      </c>
      <c r="O24" s="115" t="s">
        <v>1282</v>
      </c>
      <c r="P24" s="111"/>
      <c r="Q24" s="112" t="s">
        <v>1648</v>
      </c>
      <c r="R24" s="507">
        <v>87000000</v>
      </c>
    </row>
    <row r="25" spans="1:22">
      <c r="A25" s="99"/>
      <c r="B25" s="100">
        <v>39766</v>
      </c>
      <c r="C25" s="101" t="s">
        <v>34</v>
      </c>
      <c r="D25" s="102" t="s">
        <v>35</v>
      </c>
      <c r="E25" s="103" t="s">
        <v>36</v>
      </c>
      <c r="F25" s="104" t="s">
        <v>498</v>
      </c>
      <c r="G25" s="105">
        <v>3500000000</v>
      </c>
      <c r="H25" s="103" t="s">
        <v>14</v>
      </c>
      <c r="I25" s="106"/>
      <c r="J25" s="114"/>
      <c r="K25" s="834"/>
      <c r="L25" s="97" t="str">
        <f t="shared" si="0"/>
        <v/>
      </c>
      <c r="M25" s="108"/>
      <c r="N25" s="109"/>
      <c r="O25" s="115"/>
      <c r="P25" s="116"/>
      <c r="Q25" s="112"/>
      <c r="R25" s="507"/>
    </row>
    <row r="26" spans="1:22" ht="28.5">
      <c r="A26" s="117" t="s">
        <v>1642</v>
      </c>
      <c r="B26" s="118">
        <v>39766</v>
      </c>
      <c r="C26" s="119" t="s">
        <v>37</v>
      </c>
      <c r="D26" s="120" t="s">
        <v>38</v>
      </c>
      <c r="E26" s="121" t="s">
        <v>25</v>
      </c>
      <c r="F26" s="122" t="s">
        <v>654</v>
      </c>
      <c r="G26" s="123">
        <v>9000000</v>
      </c>
      <c r="H26" s="121" t="s">
        <v>14</v>
      </c>
      <c r="I26" s="106"/>
      <c r="J26" s="114"/>
      <c r="K26" s="834"/>
      <c r="L26" s="97" t="str">
        <f t="shared" si="0"/>
        <v/>
      </c>
      <c r="M26" s="108"/>
      <c r="N26" s="109"/>
      <c r="O26" s="115"/>
      <c r="P26" s="116"/>
      <c r="Q26" s="112"/>
      <c r="R26" s="507"/>
    </row>
    <row r="27" spans="1:22">
      <c r="A27" s="99"/>
      <c r="B27" s="100">
        <v>39766</v>
      </c>
      <c r="C27" s="101" t="s">
        <v>1654</v>
      </c>
      <c r="D27" s="102" t="s">
        <v>39</v>
      </c>
      <c r="E27" s="103" t="s">
        <v>40</v>
      </c>
      <c r="F27" s="104" t="s">
        <v>498</v>
      </c>
      <c r="G27" s="105">
        <v>200000000</v>
      </c>
      <c r="H27" s="103" t="s">
        <v>14</v>
      </c>
      <c r="I27" s="106">
        <v>39960</v>
      </c>
      <c r="J27" s="107">
        <v>4</v>
      </c>
      <c r="K27" s="834">
        <v>200000000</v>
      </c>
      <c r="L27" s="97">
        <f t="shared" si="0"/>
        <v>0</v>
      </c>
      <c r="M27" s="108" t="s">
        <v>1282</v>
      </c>
      <c r="N27" s="109">
        <v>40246</v>
      </c>
      <c r="O27" s="115" t="s">
        <v>1282</v>
      </c>
      <c r="P27" s="111"/>
      <c r="Q27" s="112" t="s">
        <v>1649</v>
      </c>
      <c r="R27" s="507">
        <v>15623222.4</v>
      </c>
    </row>
    <row r="28" spans="1:22">
      <c r="A28" s="99"/>
      <c r="B28" s="100">
        <v>39766</v>
      </c>
      <c r="C28" s="101" t="s">
        <v>41</v>
      </c>
      <c r="D28" s="102" t="s">
        <v>42</v>
      </c>
      <c r="E28" s="103" t="s">
        <v>13</v>
      </c>
      <c r="F28" s="104" t="s">
        <v>498</v>
      </c>
      <c r="G28" s="105">
        <v>3133640000</v>
      </c>
      <c r="H28" s="103" t="s">
        <v>14</v>
      </c>
      <c r="I28" s="106">
        <v>39981</v>
      </c>
      <c r="J28" s="107">
        <v>4</v>
      </c>
      <c r="K28" s="832">
        <v>3133640000</v>
      </c>
      <c r="L28" s="97">
        <f t="shared" si="0"/>
        <v>0</v>
      </c>
      <c r="M28" s="108" t="s">
        <v>1282</v>
      </c>
      <c r="N28" s="109">
        <v>40016</v>
      </c>
      <c r="O28" s="110" t="s">
        <v>1282</v>
      </c>
      <c r="P28" s="111"/>
      <c r="Q28" s="112" t="s">
        <v>1648</v>
      </c>
      <c r="R28" s="507">
        <v>67010401.859999999</v>
      </c>
    </row>
    <row r="29" spans="1:22" ht="28.5">
      <c r="A29" s="99"/>
      <c r="B29" s="100">
        <v>39766</v>
      </c>
      <c r="C29" s="102" t="s">
        <v>1835</v>
      </c>
      <c r="D29" s="102" t="s">
        <v>43</v>
      </c>
      <c r="E29" s="103" t="s">
        <v>44</v>
      </c>
      <c r="F29" s="104" t="s">
        <v>498</v>
      </c>
      <c r="G29" s="105">
        <v>151500000</v>
      </c>
      <c r="H29" s="103" t="s">
        <v>14</v>
      </c>
      <c r="I29" s="106"/>
      <c r="J29" s="114"/>
      <c r="K29" s="834"/>
      <c r="L29" s="97" t="str">
        <f t="shared" si="0"/>
        <v/>
      </c>
      <c r="M29" s="108"/>
      <c r="N29" s="109"/>
      <c r="O29" s="115"/>
      <c r="P29" s="116"/>
      <c r="Q29" s="112"/>
      <c r="R29" s="507"/>
    </row>
    <row r="30" spans="1:22">
      <c r="A30" s="99"/>
      <c r="B30" s="100">
        <v>39766</v>
      </c>
      <c r="C30" s="101" t="s">
        <v>45</v>
      </c>
      <c r="D30" s="102" t="s">
        <v>46</v>
      </c>
      <c r="E30" s="103" t="s">
        <v>47</v>
      </c>
      <c r="F30" s="104" t="s">
        <v>498</v>
      </c>
      <c r="G30" s="105">
        <v>214181000</v>
      </c>
      <c r="H30" s="103" t="s">
        <v>14</v>
      </c>
      <c r="I30" s="106">
        <v>40226</v>
      </c>
      <c r="J30" s="114">
        <v>5</v>
      </c>
      <c r="K30" s="834">
        <v>214181000</v>
      </c>
      <c r="L30" s="97">
        <f t="shared" si="0"/>
        <v>0</v>
      </c>
      <c r="M30" s="108" t="s">
        <v>1282</v>
      </c>
      <c r="N30" s="109">
        <v>40268</v>
      </c>
      <c r="O30" s="115" t="s">
        <v>1282</v>
      </c>
      <c r="P30" s="116">
        <v>9</v>
      </c>
      <c r="Q30" s="112" t="s">
        <v>1648</v>
      </c>
      <c r="R30" s="507">
        <v>4500000</v>
      </c>
    </row>
    <row r="31" spans="1:22">
      <c r="A31" s="99"/>
      <c r="B31" s="100">
        <v>39766</v>
      </c>
      <c r="C31" s="101" t="s">
        <v>48</v>
      </c>
      <c r="D31" s="102" t="s">
        <v>49</v>
      </c>
      <c r="E31" s="103" t="s">
        <v>50</v>
      </c>
      <c r="F31" s="104" t="s">
        <v>498</v>
      </c>
      <c r="G31" s="105">
        <v>2250000000</v>
      </c>
      <c r="H31" s="103" t="s">
        <v>14</v>
      </c>
      <c r="I31" s="106">
        <v>40254</v>
      </c>
      <c r="J31" s="114">
        <v>4</v>
      </c>
      <c r="K31" s="834">
        <v>2250000000</v>
      </c>
      <c r="L31" s="97">
        <f t="shared" si="0"/>
        <v>0</v>
      </c>
      <c r="M31" s="108" t="s">
        <v>1282</v>
      </c>
      <c r="N31" s="109">
        <v>40304</v>
      </c>
      <c r="O31" s="115" t="s">
        <v>1282</v>
      </c>
      <c r="P31" s="116"/>
      <c r="Q31" s="112" t="s">
        <v>1649</v>
      </c>
      <c r="R31" s="507">
        <v>183673472</v>
      </c>
    </row>
    <row r="32" spans="1:22">
      <c r="A32" s="99"/>
      <c r="B32" s="100">
        <v>39766</v>
      </c>
      <c r="C32" s="101" t="s">
        <v>1652</v>
      </c>
      <c r="D32" s="102" t="s">
        <v>51</v>
      </c>
      <c r="E32" s="103" t="s">
        <v>52</v>
      </c>
      <c r="F32" s="104" t="s">
        <v>498</v>
      </c>
      <c r="G32" s="105">
        <v>3500000000</v>
      </c>
      <c r="H32" s="103" t="s">
        <v>14</v>
      </c>
      <c r="I32" s="106"/>
      <c r="J32" s="114"/>
      <c r="K32" s="834"/>
      <c r="L32" s="97" t="str">
        <f t="shared" si="0"/>
        <v/>
      </c>
      <c r="M32" s="108"/>
      <c r="N32" s="109"/>
      <c r="O32" s="115"/>
      <c r="P32" s="116"/>
      <c r="Q32" s="112"/>
      <c r="R32" s="507"/>
    </row>
    <row r="33" spans="1:18">
      <c r="A33" s="99"/>
      <c r="B33" s="100">
        <v>39766</v>
      </c>
      <c r="C33" s="101" t="s">
        <v>53</v>
      </c>
      <c r="D33" s="102" t="s">
        <v>54</v>
      </c>
      <c r="E33" s="103" t="s">
        <v>55</v>
      </c>
      <c r="F33" s="104" t="s">
        <v>498</v>
      </c>
      <c r="G33" s="105">
        <v>3555199000</v>
      </c>
      <c r="H33" s="103" t="s">
        <v>14</v>
      </c>
      <c r="I33" s="106">
        <v>39981</v>
      </c>
      <c r="J33" s="107">
        <v>4</v>
      </c>
      <c r="K33" s="832">
        <v>3555199000</v>
      </c>
      <c r="L33" s="97">
        <f t="shared" si="0"/>
        <v>0</v>
      </c>
      <c r="M33" s="108" t="s">
        <v>1282</v>
      </c>
      <c r="N33" s="109">
        <v>40150</v>
      </c>
      <c r="O33" s="115" t="s">
        <v>1282</v>
      </c>
      <c r="P33" s="111"/>
      <c r="Q33" s="112" t="s">
        <v>1649</v>
      </c>
      <c r="R33" s="507">
        <v>148731030</v>
      </c>
    </row>
    <row r="34" spans="1:18">
      <c r="A34" s="99"/>
      <c r="B34" s="100">
        <v>39766</v>
      </c>
      <c r="C34" s="101" t="s">
        <v>56</v>
      </c>
      <c r="D34" s="102" t="s">
        <v>57</v>
      </c>
      <c r="E34" s="103" t="s">
        <v>58</v>
      </c>
      <c r="F34" s="104" t="s">
        <v>498</v>
      </c>
      <c r="G34" s="105">
        <v>866540000</v>
      </c>
      <c r="H34" s="103" t="s">
        <v>14</v>
      </c>
      <c r="I34" s="1086">
        <v>40534</v>
      </c>
      <c r="J34" s="114">
        <v>4</v>
      </c>
      <c r="K34" s="834">
        <v>866540000</v>
      </c>
      <c r="L34" s="97">
        <f t="shared" si="0"/>
        <v>0</v>
      </c>
      <c r="M34" s="108" t="s">
        <v>1282</v>
      </c>
      <c r="N34" s="109">
        <v>40611</v>
      </c>
      <c r="O34" s="115" t="s">
        <v>1282</v>
      </c>
      <c r="P34" s="116"/>
      <c r="Q34" s="112" t="s">
        <v>1648</v>
      </c>
      <c r="R34" s="507">
        <v>79700000</v>
      </c>
    </row>
    <row r="35" spans="1:18">
      <c r="A35" s="99"/>
      <c r="B35" s="100">
        <v>39766</v>
      </c>
      <c r="C35" s="101" t="s">
        <v>59</v>
      </c>
      <c r="D35" s="102" t="s">
        <v>60</v>
      </c>
      <c r="E35" s="103" t="s">
        <v>61</v>
      </c>
      <c r="F35" s="104" t="s">
        <v>498</v>
      </c>
      <c r="G35" s="105">
        <v>1398071000</v>
      </c>
      <c r="H35" s="103" t="s">
        <v>14</v>
      </c>
      <c r="I35" s="1086">
        <v>40534</v>
      </c>
      <c r="J35" s="114">
        <v>4</v>
      </c>
      <c r="K35" s="834">
        <v>1398071000</v>
      </c>
      <c r="L35" s="97">
        <f t="shared" si="0"/>
        <v>0</v>
      </c>
      <c r="M35" s="108" t="s">
        <v>1282</v>
      </c>
      <c r="N35" s="109">
        <v>40562</v>
      </c>
      <c r="O35" s="115" t="s">
        <v>1282</v>
      </c>
      <c r="P35" s="116"/>
      <c r="Q35" s="112" t="s">
        <v>1648</v>
      </c>
      <c r="R35" s="507">
        <v>49100000</v>
      </c>
    </row>
    <row r="36" spans="1:18">
      <c r="A36" s="99"/>
      <c r="B36" s="100">
        <v>39766</v>
      </c>
      <c r="C36" s="101" t="s">
        <v>62</v>
      </c>
      <c r="D36" s="102" t="s">
        <v>63</v>
      </c>
      <c r="E36" s="103" t="s">
        <v>61</v>
      </c>
      <c r="F36" s="104" t="s">
        <v>498</v>
      </c>
      <c r="G36" s="105">
        <v>2500000000</v>
      </c>
      <c r="H36" s="103" t="s">
        <v>14</v>
      </c>
      <c r="I36" s="1086"/>
      <c r="J36" s="114"/>
      <c r="K36" s="834"/>
      <c r="L36" s="97" t="str">
        <f t="shared" si="0"/>
        <v/>
      </c>
      <c r="M36" s="108"/>
      <c r="N36" s="109"/>
      <c r="O36" s="115"/>
      <c r="P36" s="116"/>
      <c r="Q36" s="112"/>
      <c r="R36" s="507"/>
    </row>
    <row r="37" spans="1:18" ht="28.5">
      <c r="A37" s="1628"/>
      <c r="B37" s="1656">
        <v>39766</v>
      </c>
      <c r="C37" s="1658" t="s">
        <v>64</v>
      </c>
      <c r="D37" s="1697" t="s">
        <v>65</v>
      </c>
      <c r="E37" s="1586" t="s">
        <v>66</v>
      </c>
      <c r="F37" s="1613" t="s">
        <v>498</v>
      </c>
      <c r="G37" s="1603">
        <v>300000000</v>
      </c>
      <c r="H37" s="1586" t="s">
        <v>14</v>
      </c>
      <c r="I37" s="124">
        <v>39967</v>
      </c>
      <c r="J37" s="125">
        <v>4</v>
      </c>
      <c r="K37" s="835">
        <v>75000000</v>
      </c>
      <c r="L37" s="126">
        <f t="shared" si="0"/>
        <v>225000000</v>
      </c>
      <c r="M37" s="127" t="s">
        <v>498</v>
      </c>
      <c r="N37" s="1643">
        <v>40316</v>
      </c>
      <c r="O37" s="1576" t="s">
        <v>1282</v>
      </c>
      <c r="P37" s="1646"/>
      <c r="Q37" s="1572" t="s">
        <v>1649</v>
      </c>
      <c r="R37" s="1570">
        <v>5571592.4000000004</v>
      </c>
    </row>
    <row r="38" spans="1:18" ht="28.5">
      <c r="A38" s="1704"/>
      <c r="B38" s="1703"/>
      <c r="C38" s="1702"/>
      <c r="D38" s="1721"/>
      <c r="E38" s="1686"/>
      <c r="F38" s="1720"/>
      <c r="G38" s="1716"/>
      <c r="H38" s="1686"/>
      <c r="I38" s="124">
        <v>40079</v>
      </c>
      <c r="J38" s="125">
        <v>4</v>
      </c>
      <c r="K38" s="835">
        <v>125000000</v>
      </c>
      <c r="L38" s="126">
        <v>100000000</v>
      </c>
      <c r="M38" s="127" t="s">
        <v>498</v>
      </c>
      <c r="N38" s="1644"/>
      <c r="O38" s="1642"/>
      <c r="P38" s="1647"/>
      <c r="Q38" s="1641"/>
      <c r="R38" s="1640"/>
    </row>
    <row r="39" spans="1:18">
      <c r="A39" s="1629"/>
      <c r="B39" s="1657"/>
      <c r="C39" s="1659"/>
      <c r="D39" s="1698"/>
      <c r="E39" s="1587"/>
      <c r="F39" s="1614"/>
      <c r="G39" s="1604"/>
      <c r="H39" s="1587"/>
      <c r="I39" s="124">
        <v>40170</v>
      </c>
      <c r="J39" s="125">
        <v>4</v>
      </c>
      <c r="K39" s="835">
        <v>100000000</v>
      </c>
      <c r="L39" s="126">
        <v>0</v>
      </c>
      <c r="M39" s="127" t="s">
        <v>1282</v>
      </c>
      <c r="N39" s="1645"/>
      <c r="O39" s="1577"/>
      <c r="P39" s="1648"/>
      <c r="Q39" s="1573"/>
      <c r="R39" s="1571"/>
    </row>
    <row r="40" spans="1:18">
      <c r="A40" s="99"/>
      <c r="B40" s="100">
        <v>39766</v>
      </c>
      <c r="C40" s="101" t="s">
        <v>67</v>
      </c>
      <c r="D40" s="102" t="s">
        <v>68</v>
      </c>
      <c r="E40" s="103" t="s">
        <v>69</v>
      </c>
      <c r="F40" s="104" t="s">
        <v>498</v>
      </c>
      <c r="G40" s="105">
        <v>1400000000</v>
      </c>
      <c r="H40" s="103" t="s">
        <v>14</v>
      </c>
      <c r="I40" s="106"/>
      <c r="J40" s="114"/>
      <c r="K40" s="834"/>
      <c r="L40" s="97" t="str">
        <f t="shared" ref="L40:L47" si="1">IF($K40&lt;&gt;0,$G40-$K40,"")</f>
        <v/>
      </c>
      <c r="M40" s="108"/>
      <c r="N40" s="109"/>
      <c r="O40" s="115"/>
      <c r="P40" s="116"/>
      <c r="Q40" s="112"/>
      <c r="R40" s="507"/>
    </row>
    <row r="41" spans="1:18">
      <c r="A41" s="99"/>
      <c r="B41" s="100">
        <v>39766</v>
      </c>
      <c r="C41" s="101" t="s">
        <v>70</v>
      </c>
      <c r="D41" s="102" t="s">
        <v>71</v>
      </c>
      <c r="E41" s="103" t="s">
        <v>72</v>
      </c>
      <c r="F41" s="104" t="s">
        <v>498</v>
      </c>
      <c r="G41" s="105">
        <v>1715000000</v>
      </c>
      <c r="H41" s="103" t="s">
        <v>14</v>
      </c>
      <c r="I41" s="106"/>
      <c r="J41" s="114"/>
      <c r="K41" s="834"/>
      <c r="L41" s="97" t="str">
        <f t="shared" si="1"/>
        <v/>
      </c>
      <c r="M41" s="108"/>
      <c r="N41" s="109"/>
      <c r="O41" s="115"/>
      <c r="P41" s="116"/>
      <c r="Q41" s="112"/>
      <c r="R41" s="507"/>
    </row>
    <row r="42" spans="1:18">
      <c r="A42" s="99"/>
      <c r="B42" s="100">
        <v>39766</v>
      </c>
      <c r="C42" s="101" t="s">
        <v>73</v>
      </c>
      <c r="D42" s="102" t="s">
        <v>74</v>
      </c>
      <c r="E42" s="103" t="s">
        <v>75</v>
      </c>
      <c r="F42" s="104" t="s">
        <v>498</v>
      </c>
      <c r="G42" s="105">
        <v>6599000000</v>
      </c>
      <c r="H42" s="103" t="s">
        <v>14</v>
      </c>
      <c r="I42" s="106">
        <v>39981</v>
      </c>
      <c r="J42" s="107">
        <v>4</v>
      </c>
      <c r="K42" s="832">
        <v>6599000000</v>
      </c>
      <c r="L42" s="97">
        <f t="shared" si="1"/>
        <v>0</v>
      </c>
      <c r="M42" s="108" t="s">
        <v>1282</v>
      </c>
      <c r="N42" s="109">
        <v>40009</v>
      </c>
      <c r="O42" s="115" t="s">
        <v>1282</v>
      </c>
      <c r="P42" s="111"/>
      <c r="Q42" s="112" t="s">
        <v>1648</v>
      </c>
      <c r="R42" s="507">
        <v>139000000</v>
      </c>
    </row>
    <row r="43" spans="1:18">
      <c r="A43" s="99"/>
      <c r="B43" s="100">
        <v>39766</v>
      </c>
      <c r="C43" s="101" t="s">
        <v>76</v>
      </c>
      <c r="D43" s="102" t="s">
        <v>77</v>
      </c>
      <c r="E43" s="103" t="s">
        <v>75</v>
      </c>
      <c r="F43" s="104" t="s">
        <v>498</v>
      </c>
      <c r="G43" s="105">
        <v>361172000</v>
      </c>
      <c r="H43" s="103" t="s">
        <v>14</v>
      </c>
      <c r="I43" s="106">
        <v>39925</v>
      </c>
      <c r="J43" s="107">
        <v>4</v>
      </c>
      <c r="K43" s="834">
        <v>361172000</v>
      </c>
      <c r="L43" s="97">
        <f t="shared" si="1"/>
        <v>0</v>
      </c>
      <c r="M43" s="108" t="s">
        <v>1282</v>
      </c>
      <c r="N43" s="109">
        <v>40162</v>
      </c>
      <c r="O43" s="115" t="s">
        <v>1282</v>
      </c>
      <c r="P43" s="111"/>
      <c r="Q43" s="112" t="s">
        <v>1649</v>
      </c>
      <c r="R43" s="507">
        <v>9599964</v>
      </c>
    </row>
    <row r="44" spans="1:18">
      <c r="A44" s="99"/>
      <c r="B44" s="100">
        <v>39773</v>
      </c>
      <c r="C44" s="101" t="s">
        <v>78</v>
      </c>
      <c r="D44" s="102" t="s">
        <v>79</v>
      </c>
      <c r="E44" s="103" t="s">
        <v>16</v>
      </c>
      <c r="F44" s="104" t="s">
        <v>498</v>
      </c>
      <c r="G44" s="105">
        <v>184011000</v>
      </c>
      <c r="H44" s="103" t="s">
        <v>14</v>
      </c>
      <c r="I44" s="106">
        <v>39960</v>
      </c>
      <c r="J44" s="107">
        <v>5</v>
      </c>
      <c r="K44" s="834">
        <v>184011000</v>
      </c>
      <c r="L44" s="97">
        <f t="shared" si="1"/>
        <v>0</v>
      </c>
      <c r="M44" s="108" t="s">
        <v>1282</v>
      </c>
      <c r="N44" s="109">
        <v>39988</v>
      </c>
      <c r="O44" s="115" t="s">
        <v>1282</v>
      </c>
      <c r="P44" s="111">
        <v>9</v>
      </c>
      <c r="Q44" s="112" t="s">
        <v>1648</v>
      </c>
      <c r="R44" s="507">
        <v>2700000</v>
      </c>
    </row>
    <row r="45" spans="1:18">
      <c r="A45" s="99"/>
      <c r="B45" s="100">
        <v>39773</v>
      </c>
      <c r="C45" s="101" t="s">
        <v>80</v>
      </c>
      <c r="D45" s="102" t="s">
        <v>81</v>
      </c>
      <c r="E45" s="103" t="s">
        <v>82</v>
      </c>
      <c r="F45" s="104" t="s">
        <v>498</v>
      </c>
      <c r="G45" s="105">
        <v>25000000</v>
      </c>
      <c r="H45" s="103" t="s">
        <v>14</v>
      </c>
      <c r="I45" s="106">
        <v>39967</v>
      </c>
      <c r="J45" s="107">
        <v>4</v>
      </c>
      <c r="K45" s="832">
        <v>25000000</v>
      </c>
      <c r="L45" s="97">
        <f t="shared" si="1"/>
        <v>0</v>
      </c>
      <c r="M45" s="108" t="s">
        <v>1282</v>
      </c>
      <c r="N45" s="109">
        <v>39994</v>
      </c>
      <c r="O45" s="115" t="s">
        <v>1282</v>
      </c>
      <c r="P45" s="111"/>
      <c r="Q45" s="112" t="s">
        <v>1648</v>
      </c>
      <c r="R45" s="507">
        <v>650000</v>
      </c>
    </row>
    <row r="46" spans="1:18">
      <c r="A46" s="99"/>
      <c r="B46" s="100">
        <v>39773</v>
      </c>
      <c r="C46" s="101" t="s">
        <v>83</v>
      </c>
      <c r="D46" s="102" t="s">
        <v>84</v>
      </c>
      <c r="E46" s="103" t="s">
        <v>85</v>
      </c>
      <c r="F46" s="104" t="s">
        <v>498</v>
      </c>
      <c r="G46" s="105">
        <v>27875000</v>
      </c>
      <c r="H46" s="103" t="s">
        <v>14</v>
      </c>
      <c r="I46" s="106">
        <v>40086</v>
      </c>
      <c r="J46" s="114">
        <v>5</v>
      </c>
      <c r="K46" s="834">
        <v>27875000</v>
      </c>
      <c r="L46" s="97">
        <f t="shared" si="1"/>
        <v>0</v>
      </c>
      <c r="M46" s="108" t="s">
        <v>1282</v>
      </c>
      <c r="N46" s="109">
        <v>40114</v>
      </c>
      <c r="O46" s="115" t="s">
        <v>1282</v>
      </c>
      <c r="P46" s="116">
        <v>9</v>
      </c>
      <c r="Q46" s="112" t="s">
        <v>1648</v>
      </c>
      <c r="R46" s="507">
        <v>212000</v>
      </c>
    </row>
    <row r="47" spans="1:18" ht="28.5">
      <c r="A47" s="1628"/>
      <c r="B47" s="1656">
        <v>39773</v>
      </c>
      <c r="C47" s="1658" t="s">
        <v>86</v>
      </c>
      <c r="D47" s="1697" t="s">
        <v>87</v>
      </c>
      <c r="E47" s="1586" t="s">
        <v>25</v>
      </c>
      <c r="F47" s="1613" t="s">
        <v>498</v>
      </c>
      <c r="G47" s="1603">
        <v>400000000</v>
      </c>
      <c r="H47" s="1586" t="s">
        <v>14</v>
      </c>
      <c r="I47" s="124">
        <v>40177</v>
      </c>
      <c r="J47" s="131">
        <v>4</v>
      </c>
      <c r="K47" s="835">
        <v>200000000</v>
      </c>
      <c r="L47" s="132">
        <f t="shared" si="1"/>
        <v>200000000</v>
      </c>
      <c r="M47" s="108" t="s">
        <v>316</v>
      </c>
      <c r="N47" s="109"/>
      <c r="O47" s="115"/>
      <c r="P47" s="116"/>
      <c r="Q47" s="112"/>
      <c r="R47" s="507"/>
    </row>
    <row r="48" spans="1:18">
      <c r="A48" s="1629"/>
      <c r="B48" s="1657"/>
      <c r="C48" s="1659"/>
      <c r="D48" s="1698"/>
      <c r="E48" s="1587"/>
      <c r="F48" s="1614"/>
      <c r="G48" s="1604"/>
      <c r="H48" s="1587"/>
      <c r="I48" s="124">
        <v>40240</v>
      </c>
      <c r="J48" s="131">
        <v>4</v>
      </c>
      <c r="K48" s="835">
        <v>200000000</v>
      </c>
      <c r="L48" s="132">
        <v>0</v>
      </c>
      <c r="M48" s="108" t="s">
        <v>1282</v>
      </c>
      <c r="N48" s="109">
        <v>40275</v>
      </c>
      <c r="O48" s="115" t="s">
        <v>1282</v>
      </c>
      <c r="P48" s="116"/>
      <c r="Q48" s="112" t="s">
        <v>1648</v>
      </c>
      <c r="R48" s="507">
        <v>18500000</v>
      </c>
    </row>
    <row r="49" spans="1:18">
      <c r="A49" s="99"/>
      <c r="B49" s="100">
        <v>39773</v>
      </c>
      <c r="C49" s="101" t="s">
        <v>88</v>
      </c>
      <c r="D49" s="102" t="s">
        <v>89</v>
      </c>
      <c r="E49" s="103" t="s">
        <v>55</v>
      </c>
      <c r="F49" s="104" t="s">
        <v>498</v>
      </c>
      <c r="G49" s="105">
        <v>41500000</v>
      </c>
      <c r="H49" s="103" t="s">
        <v>14</v>
      </c>
      <c r="I49" s="106">
        <v>40002</v>
      </c>
      <c r="J49" s="107">
        <v>5</v>
      </c>
      <c r="K49" s="834">
        <v>41500000</v>
      </c>
      <c r="L49" s="97">
        <v>0</v>
      </c>
      <c r="M49" s="108" t="s">
        <v>1282</v>
      </c>
      <c r="N49" s="109"/>
      <c r="O49" s="115"/>
      <c r="P49" s="111"/>
      <c r="Q49" s="112"/>
      <c r="R49" s="507"/>
    </row>
    <row r="50" spans="1:18">
      <c r="A50" s="99"/>
      <c r="B50" s="100">
        <v>39773</v>
      </c>
      <c r="C50" s="101" t="s">
        <v>90</v>
      </c>
      <c r="D50" s="102" t="s">
        <v>91</v>
      </c>
      <c r="E50" s="103" t="s">
        <v>92</v>
      </c>
      <c r="F50" s="104" t="s">
        <v>498</v>
      </c>
      <c r="G50" s="105">
        <v>140000000</v>
      </c>
      <c r="H50" s="103" t="s">
        <v>14</v>
      </c>
      <c r="I50" s="106"/>
      <c r="J50" s="114"/>
      <c r="K50" s="834"/>
      <c r="L50" s="97" t="str">
        <f t="shared" ref="L50:L88" si="2">IF($K50&lt;&gt;0,$G50-$K50,"")</f>
        <v/>
      </c>
      <c r="M50" s="108"/>
      <c r="N50" s="109"/>
      <c r="O50" s="115"/>
      <c r="P50" s="116"/>
      <c r="Q50" s="112"/>
      <c r="R50" s="507"/>
    </row>
    <row r="51" spans="1:18" s="237" customFormat="1" ht="28.5">
      <c r="A51" s="1628"/>
      <c r="B51" s="1656">
        <v>39773</v>
      </c>
      <c r="C51" s="1658" t="s">
        <v>93</v>
      </c>
      <c r="D51" s="1717" t="s">
        <v>94</v>
      </c>
      <c r="E51" s="1586" t="s">
        <v>95</v>
      </c>
      <c r="F51" s="1713" t="s">
        <v>498</v>
      </c>
      <c r="G51" s="1693">
        <v>400000000</v>
      </c>
      <c r="H51" s="1586" t="s">
        <v>14</v>
      </c>
      <c r="I51" s="124">
        <v>40240</v>
      </c>
      <c r="J51" s="133">
        <v>4</v>
      </c>
      <c r="K51" s="835">
        <v>100000000</v>
      </c>
      <c r="L51" s="132">
        <f>G51-K51</f>
        <v>300000000</v>
      </c>
      <c r="M51" s="175" t="s">
        <v>316</v>
      </c>
      <c r="N51" s="128"/>
      <c r="O51" s="1566"/>
      <c r="P51" s="370"/>
      <c r="Q51" s="178"/>
      <c r="R51" s="546"/>
    </row>
    <row r="52" spans="1:18" s="237" customFormat="1" ht="28.5">
      <c r="A52" s="1704"/>
      <c r="B52" s="1703"/>
      <c r="C52" s="1702"/>
      <c r="D52" s="1718"/>
      <c r="E52" s="1686"/>
      <c r="F52" s="1714"/>
      <c r="G52" s="1712"/>
      <c r="H52" s="1686"/>
      <c r="I52" s="124">
        <v>40464</v>
      </c>
      <c r="J52" s="133">
        <v>4</v>
      </c>
      <c r="K52" s="835">
        <v>100000000</v>
      </c>
      <c r="L52" s="132">
        <f>G51-(K51+K52)</f>
        <v>200000000</v>
      </c>
      <c r="M52" s="175" t="s">
        <v>316</v>
      </c>
      <c r="N52" s="128"/>
      <c r="O52" s="1566"/>
      <c r="P52" s="370"/>
      <c r="Q52" s="178"/>
      <c r="R52" s="546"/>
    </row>
    <row r="53" spans="1:18" s="237" customFormat="1" ht="16.5" customHeight="1">
      <c r="A53" s="1629"/>
      <c r="B53" s="1657"/>
      <c r="C53" s="1659"/>
      <c r="D53" s="1719"/>
      <c r="E53" s="1587"/>
      <c r="F53" s="1715"/>
      <c r="G53" s="1694"/>
      <c r="H53" s="1587"/>
      <c r="I53" s="1227">
        <v>40541</v>
      </c>
      <c r="J53" s="1228">
        <v>4</v>
      </c>
      <c r="K53" s="1229">
        <v>200000000</v>
      </c>
      <c r="L53" s="1568">
        <v>0</v>
      </c>
      <c r="M53" s="249" t="s">
        <v>1282</v>
      </c>
      <c r="N53" s="1547"/>
      <c r="O53" s="1530"/>
      <c r="P53" s="1548"/>
      <c r="Q53" s="1532"/>
      <c r="R53" s="548"/>
    </row>
    <row r="54" spans="1:18" s="237" customFormat="1" ht="28.5" customHeight="1">
      <c r="A54" s="557" t="s">
        <v>2085</v>
      </c>
      <c r="B54" s="118">
        <v>39773</v>
      </c>
      <c r="C54" s="119" t="s">
        <v>96</v>
      </c>
      <c r="D54" s="120" t="s">
        <v>97</v>
      </c>
      <c r="E54" s="121" t="s">
        <v>25</v>
      </c>
      <c r="F54" s="828" t="s">
        <v>1535</v>
      </c>
      <c r="G54" s="123">
        <v>195045000</v>
      </c>
      <c r="H54" s="121" t="s">
        <v>14</v>
      </c>
      <c r="I54" s="124"/>
      <c r="J54" s="133"/>
      <c r="K54" s="835"/>
      <c r="L54" s="132" t="str">
        <f t="shared" si="2"/>
        <v/>
      </c>
      <c r="M54" s="175"/>
      <c r="N54" s="128"/>
      <c r="O54" s="1566"/>
      <c r="P54" s="370"/>
      <c r="Q54" s="178"/>
      <c r="R54" s="546"/>
    </row>
    <row r="55" spans="1:18">
      <c r="A55" s="99"/>
      <c r="B55" s="100">
        <v>39773</v>
      </c>
      <c r="C55" s="101" t="s">
        <v>98</v>
      </c>
      <c r="D55" s="102" t="s">
        <v>99</v>
      </c>
      <c r="E55" s="103" t="s">
        <v>25</v>
      </c>
      <c r="F55" s="104" t="s">
        <v>498</v>
      </c>
      <c r="G55" s="105">
        <v>40000000</v>
      </c>
      <c r="H55" s="103" t="s">
        <v>14</v>
      </c>
      <c r="I55" s="106"/>
      <c r="J55" s="114"/>
      <c r="K55" s="834"/>
      <c r="L55" s="97" t="str">
        <f t="shared" si="2"/>
        <v/>
      </c>
      <c r="M55" s="108"/>
      <c r="N55" s="109"/>
      <c r="O55" s="115"/>
      <c r="P55" s="116"/>
      <c r="Q55" s="112"/>
      <c r="R55" s="507"/>
    </row>
    <row r="56" spans="1:18">
      <c r="A56" s="99"/>
      <c r="B56" s="100">
        <v>39773</v>
      </c>
      <c r="C56" s="101" t="s">
        <v>100</v>
      </c>
      <c r="D56" s="102" t="s">
        <v>101</v>
      </c>
      <c r="E56" s="103" t="s">
        <v>36</v>
      </c>
      <c r="F56" s="104" t="s">
        <v>498</v>
      </c>
      <c r="G56" s="105">
        <v>52000000</v>
      </c>
      <c r="H56" s="103" t="s">
        <v>14</v>
      </c>
      <c r="I56" s="106"/>
      <c r="J56" s="114"/>
      <c r="K56" s="834"/>
      <c r="L56" s="97" t="str">
        <f t="shared" si="2"/>
        <v/>
      </c>
      <c r="M56" s="108"/>
      <c r="N56" s="109"/>
      <c r="O56" s="115"/>
      <c r="P56" s="116"/>
      <c r="Q56" s="112"/>
      <c r="R56" s="507"/>
    </row>
    <row r="57" spans="1:18">
      <c r="A57" s="99"/>
      <c r="B57" s="100">
        <v>39773</v>
      </c>
      <c r="C57" s="101" t="s">
        <v>102</v>
      </c>
      <c r="D57" s="102" t="s">
        <v>103</v>
      </c>
      <c r="E57" s="103" t="s">
        <v>104</v>
      </c>
      <c r="F57" s="104" t="s">
        <v>498</v>
      </c>
      <c r="G57" s="105">
        <v>35000000</v>
      </c>
      <c r="H57" s="103" t="s">
        <v>14</v>
      </c>
      <c r="I57" s="106"/>
      <c r="J57" s="114"/>
      <c r="K57" s="834"/>
      <c r="L57" s="97" t="str">
        <f t="shared" si="2"/>
        <v/>
      </c>
      <c r="M57" s="108"/>
      <c r="N57" s="109"/>
      <c r="O57" s="115"/>
      <c r="P57" s="116"/>
      <c r="Q57" s="112"/>
      <c r="R57" s="507"/>
    </row>
    <row r="58" spans="1:18">
      <c r="A58" s="99"/>
      <c r="B58" s="100">
        <v>39773</v>
      </c>
      <c r="C58" s="101" t="s">
        <v>105</v>
      </c>
      <c r="D58" s="102" t="s">
        <v>106</v>
      </c>
      <c r="E58" s="103" t="s">
        <v>40</v>
      </c>
      <c r="F58" s="104" t="s">
        <v>498</v>
      </c>
      <c r="G58" s="105">
        <v>124000000</v>
      </c>
      <c r="H58" s="103" t="s">
        <v>14</v>
      </c>
      <c r="I58" s="106"/>
      <c r="J58" s="114"/>
      <c r="K58" s="834"/>
      <c r="L58" s="97" t="str">
        <f t="shared" si="2"/>
        <v/>
      </c>
      <c r="M58" s="108"/>
      <c r="N58" s="109"/>
      <c r="O58" s="115"/>
      <c r="P58" s="116"/>
      <c r="Q58" s="112"/>
      <c r="R58" s="507"/>
    </row>
    <row r="59" spans="1:18">
      <c r="A59" s="99"/>
      <c r="B59" s="100">
        <v>39773</v>
      </c>
      <c r="C59" s="101" t="s">
        <v>107</v>
      </c>
      <c r="D59" s="102" t="s">
        <v>108</v>
      </c>
      <c r="E59" s="103" t="s">
        <v>40</v>
      </c>
      <c r="F59" s="104" t="s">
        <v>498</v>
      </c>
      <c r="G59" s="105">
        <v>38970000</v>
      </c>
      <c r="H59" s="103" t="s">
        <v>14</v>
      </c>
      <c r="I59" s="106"/>
      <c r="J59" s="114"/>
      <c r="K59" s="834"/>
      <c r="L59" s="97" t="str">
        <f t="shared" si="2"/>
        <v/>
      </c>
      <c r="M59" s="108"/>
      <c r="N59" s="109"/>
      <c r="O59" s="115"/>
      <c r="P59" s="116"/>
      <c r="Q59" s="112"/>
      <c r="R59" s="507"/>
    </row>
    <row r="60" spans="1:18">
      <c r="A60" s="99"/>
      <c r="B60" s="100">
        <v>39773</v>
      </c>
      <c r="C60" s="101" t="s">
        <v>109</v>
      </c>
      <c r="D60" s="102" t="s">
        <v>110</v>
      </c>
      <c r="E60" s="103" t="s">
        <v>40</v>
      </c>
      <c r="F60" s="104" t="s">
        <v>498</v>
      </c>
      <c r="G60" s="105">
        <v>76898000</v>
      </c>
      <c r="H60" s="103" t="s">
        <v>14</v>
      </c>
      <c r="I60" s="106">
        <v>40401</v>
      </c>
      <c r="J60" s="114">
        <v>4</v>
      </c>
      <c r="K60" s="834">
        <v>76898000</v>
      </c>
      <c r="L60" s="97">
        <f t="shared" si="2"/>
        <v>0</v>
      </c>
      <c r="M60" s="108" t="s">
        <v>1282</v>
      </c>
      <c r="N60" s="109">
        <v>40422</v>
      </c>
      <c r="O60" s="115" t="s">
        <v>1282</v>
      </c>
      <c r="P60" s="116">
        <v>9</v>
      </c>
      <c r="Q60" s="112" t="s">
        <v>1648</v>
      </c>
      <c r="R60" s="507">
        <v>3301647</v>
      </c>
    </row>
    <row r="61" spans="1:18">
      <c r="A61" s="99"/>
      <c r="B61" s="100">
        <v>39773</v>
      </c>
      <c r="C61" s="101" t="s">
        <v>111</v>
      </c>
      <c r="D61" s="102" t="s">
        <v>112</v>
      </c>
      <c r="E61" s="103" t="s">
        <v>40</v>
      </c>
      <c r="F61" s="104" t="s">
        <v>498</v>
      </c>
      <c r="G61" s="105">
        <v>24000000</v>
      </c>
      <c r="H61" s="103" t="s">
        <v>14</v>
      </c>
      <c r="I61" s="106">
        <v>40534</v>
      </c>
      <c r="J61" s="114">
        <v>4</v>
      </c>
      <c r="K61" s="834">
        <v>24000000</v>
      </c>
      <c r="L61" s="97">
        <f t="shared" si="2"/>
        <v>0</v>
      </c>
      <c r="M61" s="108" t="s">
        <v>1282</v>
      </c>
      <c r="N61" s="109"/>
      <c r="O61" s="115"/>
      <c r="P61" s="116"/>
      <c r="Q61" s="112"/>
      <c r="R61" s="507"/>
    </row>
    <row r="62" spans="1:18">
      <c r="A62" s="99"/>
      <c r="B62" s="100">
        <v>39773</v>
      </c>
      <c r="C62" s="101" t="s">
        <v>113</v>
      </c>
      <c r="D62" s="102" t="s">
        <v>114</v>
      </c>
      <c r="E62" s="103" t="s">
        <v>25</v>
      </c>
      <c r="F62" s="104" t="s">
        <v>498</v>
      </c>
      <c r="G62" s="105">
        <v>19300000</v>
      </c>
      <c r="H62" s="103" t="s">
        <v>14</v>
      </c>
      <c r="I62" s="106">
        <v>40527</v>
      </c>
      <c r="J62" s="114">
        <v>4</v>
      </c>
      <c r="K62" s="834">
        <v>19300000</v>
      </c>
      <c r="L62" s="97">
        <f t="shared" si="2"/>
        <v>0</v>
      </c>
      <c r="M62" s="108" t="s">
        <v>1282</v>
      </c>
      <c r="N62" s="109">
        <v>40548</v>
      </c>
      <c r="O62" s="115" t="s">
        <v>1282</v>
      </c>
      <c r="P62" s="116"/>
      <c r="Q62" s="112" t="s">
        <v>1648</v>
      </c>
      <c r="R62" s="507">
        <v>1003227</v>
      </c>
    </row>
    <row r="63" spans="1:18">
      <c r="A63" s="99"/>
      <c r="B63" s="100">
        <v>39773</v>
      </c>
      <c r="C63" s="101" t="s">
        <v>115</v>
      </c>
      <c r="D63" s="102" t="s">
        <v>116</v>
      </c>
      <c r="E63" s="103" t="s">
        <v>44</v>
      </c>
      <c r="F63" s="104" t="s">
        <v>498</v>
      </c>
      <c r="G63" s="105">
        <v>23393000</v>
      </c>
      <c r="H63" s="103" t="s">
        <v>14</v>
      </c>
      <c r="I63" s="106"/>
      <c r="J63" s="114"/>
      <c r="K63" s="834"/>
      <c r="L63" s="97" t="str">
        <f t="shared" si="2"/>
        <v/>
      </c>
      <c r="M63" s="108"/>
      <c r="N63" s="109"/>
      <c r="O63" s="115"/>
      <c r="P63" s="116"/>
      <c r="Q63" s="112"/>
      <c r="R63" s="507"/>
    </row>
    <row r="64" spans="1:18" ht="28.5">
      <c r="A64" s="1628"/>
      <c r="B64" s="1656">
        <v>39773</v>
      </c>
      <c r="C64" s="1658" t="s">
        <v>117</v>
      </c>
      <c r="D64" s="1697" t="s">
        <v>21</v>
      </c>
      <c r="E64" s="1586" t="s">
        <v>22</v>
      </c>
      <c r="F64" s="1613" t="s">
        <v>498</v>
      </c>
      <c r="G64" s="1603">
        <v>154000000</v>
      </c>
      <c r="H64" s="1586" t="s">
        <v>14</v>
      </c>
      <c r="I64" s="124">
        <v>40191</v>
      </c>
      <c r="J64" s="133">
        <v>4</v>
      </c>
      <c r="K64" s="835">
        <v>50000000</v>
      </c>
      <c r="L64" s="132">
        <f t="shared" si="2"/>
        <v>104000000</v>
      </c>
      <c r="M64" s="108" t="s">
        <v>316</v>
      </c>
      <c r="N64" s="1643">
        <v>40575</v>
      </c>
      <c r="O64" s="1576" t="s">
        <v>1282</v>
      </c>
      <c r="P64" s="1649"/>
      <c r="Q64" s="1572" t="s">
        <v>1649</v>
      </c>
      <c r="R64" s="1570">
        <v>6352500</v>
      </c>
    </row>
    <row r="65" spans="1:18">
      <c r="A65" s="1629"/>
      <c r="B65" s="1657"/>
      <c r="C65" s="1659"/>
      <c r="D65" s="1698"/>
      <c r="E65" s="1587"/>
      <c r="F65" s="1614"/>
      <c r="G65" s="1604"/>
      <c r="H65" s="1587"/>
      <c r="I65" s="124">
        <v>40345</v>
      </c>
      <c r="J65" s="133">
        <v>4</v>
      </c>
      <c r="K65" s="835">
        <v>104000000</v>
      </c>
      <c r="L65" s="132">
        <v>0</v>
      </c>
      <c r="M65" s="108" t="s">
        <v>1282</v>
      </c>
      <c r="N65" s="1645"/>
      <c r="O65" s="1577"/>
      <c r="P65" s="1650"/>
      <c r="Q65" s="1573"/>
      <c r="R65" s="1571"/>
    </row>
    <row r="66" spans="1:18">
      <c r="A66" s="99"/>
      <c r="B66" s="100">
        <v>39773</v>
      </c>
      <c r="C66" s="101" t="s">
        <v>118</v>
      </c>
      <c r="D66" s="102" t="s">
        <v>119</v>
      </c>
      <c r="E66" s="103" t="s">
        <v>72</v>
      </c>
      <c r="F66" s="104" t="s">
        <v>498</v>
      </c>
      <c r="G66" s="105">
        <v>525000000</v>
      </c>
      <c r="H66" s="103" t="s">
        <v>14</v>
      </c>
      <c r="I66" s="106"/>
      <c r="J66" s="114"/>
      <c r="K66" s="834"/>
      <c r="L66" s="97" t="str">
        <f t="shared" si="2"/>
        <v/>
      </c>
      <c r="M66" s="108"/>
      <c r="N66" s="109"/>
      <c r="O66" s="115"/>
      <c r="P66" s="116"/>
      <c r="Q66" s="112"/>
      <c r="R66" s="507"/>
    </row>
    <row r="67" spans="1:18">
      <c r="A67" s="99"/>
      <c r="B67" s="100">
        <v>39773</v>
      </c>
      <c r="C67" s="101" t="s">
        <v>120</v>
      </c>
      <c r="D67" s="102" t="s">
        <v>121</v>
      </c>
      <c r="E67" s="103" t="s">
        <v>122</v>
      </c>
      <c r="F67" s="104" t="s">
        <v>498</v>
      </c>
      <c r="G67" s="105">
        <v>215000000</v>
      </c>
      <c r="H67" s="103" t="s">
        <v>14</v>
      </c>
      <c r="I67" s="106">
        <v>40156</v>
      </c>
      <c r="J67" s="114">
        <v>4</v>
      </c>
      <c r="K67" s="834">
        <v>215000000</v>
      </c>
      <c r="L67" s="97">
        <f t="shared" si="2"/>
        <v>0</v>
      </c>
      <c r="M67" s="108" t="s">
        <v>1282</v>
      </c>
      <c r="N67" s="109">
        <v>40177</v>
      </c>
      <c r="O67" s="115" t="s">
        <v>1282</v>
      </c>
      <c r="P67" s="116"/>
      <c r="Q67" s="112" t="s">
        <v>1648</v>
      </c>
      <c r="R67" s="507">
        <v>10000000</v>
      </c>
    </row>
    <row r="68" spans="1:18">
      <c r="A68" s="99"/>
      <c r="B68" s="100">
        <v>39773</v>
      </c>
      <c r="C68" s="101" t="s">
        <v>123</v>
      </c>
      <c r="D68" s="102" t="s">
        <v>124</v>
      </c>
      <c r="E68" s="103" t="s">
        <v>125</v>
      </c>
      <c r="F68" s="104" t="s">
        <v>498</v>
      </c>
      <c r="G68" s="105">
        <v>11350000</v>
      </c>
      <c r="H68" s="103" t="s">
        <v>14</v>
      </c>
      <c r="I68" s="106"/>
      <c r="J68" s="114"/>
      <c r="K68" s="834"/>
      <c r="L68" s="97" t="str">
        <f t="shared" si="2"/>
        <v/>
      </c>
      <c r="M68" s="108"/>
      <c r="N68" s="109"/>
      <c r="O68" s="115"/>
      <c r="P68" s="116"/>
      <c r="Q68" s="112"/>
      <c r="R68" s="507"/>
    </row>
    <row r="69" spans="1:18">
      <c r="A69" s="99"/>
      <c r="B69" s="100">
        <v>39773</v>
      </c>
      <c r="C69" s="101" t="s">
        <v>126</v>
      </c>
      <c r="D69" s="102" t="s">
        <v>127</v>
      </c>
      <c r="E69" s="103" t="s">
        <v>33</v>
      </c>
      <c r="F69" s="104" t="s">
        <v>498</v>
      </c>
      <c r="G69" s="105">
        <v>104823000</v>
      </c>
      <c r="H69" s="103" t="s">
        <v>14</v>
      </c>
      <c r="I69" s="106"/>
      <c r="J69" s="114"/>
      <c r="K69" s="834"/>
      <c r="L69" s="97" t="str">
        <f t="shared" si="2"/>
        <v/>
      </c>
      <c r="M69" s="108"/>
      <c r="N69" s="109"/>
      <c r="O69" s="115"/>
      <c r="P69" s="116"/>
      <c r="Q69" s="112"/>
      <c r="R69" s="507"/>
    </row>
    <row r="70" spans="1:18">
      <c r="A70" s="99"/>
      <c r="B70" s="100">
        <v>39773</v>
      </c>
      <c r="C70" s="101" t="s">
        <v>128</v>
      </c>
      <c r="D70" s="102" t="s">
        <v>38</v>
      </c>
      <c r="E70" s="103" t="s">
        <v>25</v>
      </c>
      <c r="F70" s="104" t="s">
        <v>498</v>
      </c>
      <c r="G70" s="105">
        <v>67000000</v>
      </c>
      <c r="H70" s="103" t="s">
        <v>14</v>
      </c>
      <c r="I70" s="106"/>
      <c r="J70" s="114"/>
      <c r="K70" s="834"/>
      <c r="L70" s="97" t="str">
        <f t="shared" si="2"/>
        <v/>
      </c>
      <c r="M70" s="108"/>
      <c r="N70" s="109"/>
      <c r="O70" s="115"/>
      <c r="P70" s="116"/>
      <c r="Q70" s="112"/>
      <c r="R70" s="507"/>
    </row>
    <row r="71" spans="1:18" s="237" customFormat="1" ht="28.5">
      <c r="A71" s="130" t="s">
        <v>1982</v>
      </c>
      <c r="B71" s="140">
        <v>39787</v>
      </c>
      <c r="C71" s="141" t="s">
        <v>134</v>
      </c>
      <c r="D71" s="142" t="s">
        <v>135</v>
      </c>
      <c r="E71" s="121" t="s">
        <v>33</v>
      </c>
      <c r="F71" s="417" t="s">
        <v>1878</v>
      </c>
      <c r="G71" s="123">
        <v>89388000</v>
      </c>
      <c r="H71" s="144" t="s">
        <v>14</v>
      </c>
      <c r="I71" s="124"/>
      <c r="J71" s="125"/>
      <c r="K71" s="835"/>
      <c r="L71" s="132" t="str">
        <f t="shared" si="2"/>
        <v/>
      </c>
      <c r="M71" s="175"/>
      <c r="N71" s="418"/>
      <c r="O71" s="1566"/>
      <c r="P71" s="129"/>
      <c r="Q71" s="178"/>
      <c r="R71" s="546"/>
    </row>
    <row r="72" spans="1:18">
      <c r="A72" s="99"/>
      <c r="B72" s="134">
        <v>39787</v>
      </c>
      <c r="C72" s="135" t="s">
        <v>136</v>
      </c>
      <c r="D72" s="136" t="s">
        <v>32</v>
      </c>
      <c r="E72" s="103" t="s">
        <v>33</v>
      </c>
      <c r="F72" s="137" t="s">
        <v>498</v>
      </c>
      <c r="G72" s="105">
        <v>196000000</v>
      </c>
      <c r="H72" s="138" t="s">
        <v>14</v>
      </c>
      <c r="I72" s="106"/>
      <c r="J72" s="107"/>
      <c r="K72" s="834"/>
      <c r="L72" s="97" t="str">
        <f t="shared" si="2"/>
        <v/>
      </c>
      <c r="M72" s="108"/>
      <c r="N72" s="139"/>
      <c r="O72" s="115"/>
      <c r="P72" s="111"/>
      <c r="Q72" s="112"/>
      <c r="R72" s="507"/>
    </row>
    <row r="73" spans="1:18">
      <c r="A73" s="99"/>
      <c r="B73" s="134">
        <v>39787</v>
      </c>
      <c r="C73" s="135" t="s">
        <v>137</v>
      </c>
      <c r="D73" s="136" t="s">
        <v>138</v>
      </c>
      <c r="E73" s="103" t="s">
        <v>33</v>
      </c>
      <c r="F73" s="137" t="s">
        <v>498</v>
      </c>
      <c r="G73" s="105">
        <v>193000000</v>
      </c>
      <c r="H73" s="138" t="s">
        <v>14</v>
      </c>
      <c r="I73" s="106"/>
      <c r="J73" s="107"/>
      <c r="K73" s="834"/>
      <c r="L73" s="97" t="str">
        <f t="shared" si="2"/>
        <v/>
      </c>
      <c r="M73" s="108"/>
      <c r="N73" s="139"/>
      <c r="O73" s="115"/>
      <c r="P73" s="111"/>
      <c r="Q73" s="112"/>
      <c r="R73" s="507"/>
    </row>
    <row r="74" spans="1:18">
      <c r="A74" s="99"/>
      <c r="B74" s="134">
        <v>39787</v>
      </c>
      <c r="C74" s="135" t="s">
        <v>139</v>
      </c>
      <c r="D74" s="136" t="s">
        <v>140</v>
      </c>
      <c r="E74" s="103" t="s">
        <v>36</v>
      </c>
      <c r="F74" s="137" t="s">
        <v>498</v>
      </c>
      <c r="G74" s="105">
        <v>180000000</v>
      </c>
      <c r="H74" s="138" t="s">
        <v>14</v>
      </c>
      <c r="I74" s="106"/>
      <c r="J74" s="107"/>
      <c r="K74" s="834"/>
      <c r="L74" s="97" t="str">
        <f t="shared" si="2"/>
        <v/>
      </c>
      <c r="M74" s="108"/>
      <c r="N74" s="139"/>
      <c r="O74" s="115"/>
      <c r="P74" s="111"/>
      <c r="Q74" s="112"/>
      <c r="R74" s="507"/>
    </row>
    <row r="75" spans="1:18">
      <c r="A75" s="99"/>
      <c r="B75" s="134">
        <v>39787</v>
      </c>
      <c r="C75" s="135" t="s">
        <v>1653</v>
      </c>
      <c r="D75" s="136" t="s">
        <v>141</v>
      </c>
      <c r="E75" s="138" t="s">
        <v>142</v>
      </c>
      <c r="F75" s="137" t="s">
        <v>498</v>
      </c>
      <c r="G75" s="105">
        <v>75000000</v>
      </c>
      <c r="H75" s="138" t="s">
        <v>14</v>
      </c>
      <c r="I75" s="106">
        <v>40065</v>
      </c>
      <c r="J75" s="107">
        <v>4</v>
      </c>
      <c r="K75" s="834">
        <v>75000000</v>
      </c>
      <c r="L75" s="97">
        <f t="shared" si="2"/>
        <v>0</v>
      </c>
      <c r="M75" s="108" t="s">
        <v>1282</v>
      </c>
      <c r="N75" s="139">
        <v>40170</v>
      </c>
      <c r="O75" s="115" t="s">
        <v>1282</v>
      </c>
      <c r="P75" s="111"/>
      <c r="Q75" s="112" t="s">
        <v>1648</v>
      </c>
      <c r="R75" s="507">
        <v>950000</v>
      </c>
    </row>
    <row r="76" spans="1:18">
      <c r="A76" s="99"/>
      <c r="B76" s="134">
        <v>39787</v>
      </c>
      <c r="C76" s="135" t="s">
        <v>143</v>
      </c>
      <c r="D76" s="136" t="s">
        <v>144</v>
      </c>
      <c r="E76" s="103" t="s">
        <v>50</v>
      </c>
      <c r="F76" s="137" t="s">
        <v>498</v>
      </c>
      <c r="G76" s="105">
        <v>34000000</v>
      </c>
      <c r="H76" s="138" t="s">
        <v>14</v>
      </c>
      <c r="I76" s="106"/>
      <c r="J76" s="107"/>
      <c r="K76" s="834"/>
      <c r="L76" s="97" t="str">
        <f t="shared" si="2"/>
        <v/>
      </c>
      <c r="M76" s="108"/>
      <c r="N76" s="139"/>
      <c r="O76" s="115"/>
      <c r="P76" s="111"/>
      <c r="Q76" s="112"/>
      <c r="R76" s="507"/>
    </row>
    <row r="77" spans="1:18">
      <c r="A77" s="99"/>
      <c r="B77" s="134">
        <v>39787</v>
      </c>
      <c r="C77" s="135" t="s">
        <v>145</v>
      </c>
      <c r="D77" s="136" t="s">
        <v>146</v>
      </c>
      <c r="E77" s="103" t="s">
        <v>25</v>
      </c>
      <c r="F77" s="137" t="s">
        <v>498</v>
      </c>
      <c r="G77" s="105">
        <v>1700000</v>
      </c>
      <c r="H77" s="138" t="s">
        <v>14</v>
      </c>
      <c r="I77" s="106">
        <v>40072</v>
      </c>
      <c r="J77" s="107">
        <v>4</v>
      </c>
      <c r="K77" s="834">
        <v>1700000</v>
      </c>
      <c r="L77" s="97">
        <f t="shared" si="2"/>
        <v>0</v>
      </c>
      <c r="M77" s="108" t="s">
        <v>1282</v>
      </c>
      <c r="N77" s="139">
        <v>40100</v>
      </c>
      <c r="O77" s="115" t="s">
        <v>1282</v>
      </c>
      <c r="P77" s="111"/>
      <c r="Q77" s="112" t="s">
        <v>1648</v>
      </c>
      <c r="R77" s="507">
        <v>63363.9</v>
      </c>
    </row>
    <row r="78" spans="1:18">
      <c r="A78" s="99"/>
      <c r="B78" s="134">
        <v>39787</v>
      </c>
      <c r="C78" s="135" t="s">
        <v>147</v>
      </c>
      <c r="D78" s="136" t="s">
        <v>148</v>
      </c>
      <c r="E78" s="138" t="s">
        <v>149</v>
      </c>
      <c r="F78" s="137" t="s">
        <v>498</v>
      </c>
      <c r="G78" s="105">
        <v>90000000</v>
      </c>
      <c r="H78" s="138" t="s">
        <v>14</v>
      </c>
      <c r="I78" s="106">
        <v>39903</v>
      </c>
      <c r="J78" s="107">
        <v>5</v>
      </c>
      <c r="K78" s="834">
        <v>90000000</v>
      </c>
      <c r="L78" s="97">
        <f t="shared" si="2"/>
        <v>0</v>
      </c>
      <c r="M78" s="108" t="s">
        <v>1282</v>
      </c>
      <c r="N78" s="139">
        <v>39953</v>
      </c>
      <c r="O78" s="110" t="s">
        <v>1282</v>
      </c>
      <c r="P78" s="111">
        <v>9</v>
      </c>
      <c r="Q78" s="112" t="s">
        <v>1648</v>
      </c>
      <c r="R78" s="507">
        <v>1200000</v>
      </c>
    </row>
    <row r="79" spans="1:18" ht="28.5">
      <c r="A79" s="99"/>
      <c r="B79" s="140">
        <v>39787</v>
      </c>
      <c r="C79" s="141" t="s">
        <v>150</v>
      </c>
      <c r="D79" s="142" t="s">
        <v>151</v>
      </c>
      <c r="E79" s="121" t="s">
        <v>44</v>
      </c>
      <c r="F79" s="143" t="s">
        <v>498</v>
      </c>
      <c r="G79" s="123">
        <v>38235000</v>
      </c>
      <c r="H79" s="144" t="s">
        <v>14</v>
      </c>
      <c r="I79" s="124">
        <v>40170</v>
      </c>
      <c r="J79" s="107">
        <v>5</v>
      </c>
      <c r="K79" s="835">
        <v>15000000</v>
      </c>
      <c r="L79" s="132">
        <f t="shared" si="2"/>
        <v>23235000</v>
      </c>
      <c r="M79" s="108" t="s">
        <v>316</v>
      </c>
      <c r="N79" s="139"/>
      <c r="O79" s="115"/>
      <c r="P79" s="111"/>
      <c r="Q79" s="112"/>
      <c r="R79" s="507"/>
    </row>
    <row r="80" spans="1:18" ht="28.5">
      <c r="A80" s="1628"/>
      <c r="B80" s="1654">
        <v>39787</v>
      </c>
      <c r="C80" s="1664" t="s">
        <v>152</v>
      </c>
      <c r="D80" s="1722" t="s">
        <v>153</v>
      </c>
      <c r="E80" s="1586" t="s">
        <v>44</v>
      </c>
      <c r="F80" s="1695" t="s">
        <v>498</v>
      </c>
      <c r="G80" s="1603">
        <v>83094000</v>
      </c>
      <c r="H80" s="1619" t="s">
        <v>14</v>
      </c>
      <c r="I80" s="124">
        <v>40380</v>
      </c>
      <c r="J80" s="125">
        <v>4</v>
      </c>
      <c r="K80" s="835">
        <v>41547000</v>
      </c>
      <c r="L80" s="132">
        <f t="shared" si="2"/>
        <v>41547000</v>
      </c>
      <c r="M80" s="108" t="s">
        <v>316</v>
      </c>
      <c r="N80" s="1687">
        <v>40597</v>
      </c>
      <c r="O80" s="1576" t="s">
        <v>1282</v>
      </c>
      <c r="P80" s="1646"/>
      <c r="Q80" s="1572" t="s">
        <v>1648</v>
      </c>
      <c r="R80" s="1570">
        <v>4450000</v>
      </c>
    </row>
    <row r="81" spans="1:18">
      <c r="A81" s="1629"/>
      <c r="B81" s="1655"/>
      <c r="C81" s="1665"/>
      <c r="D81" s="1723"/>
      <c r="E81" s="1587"/>
      <c r="F81" s="1696"/>
      <c r="G81" s="1604"/>
      <c r="H81" s="1620"/>
      <c r="I81" s="124">
        <v>40527</v>
      </c>
      <c r="J81" s="125">
        <v>4</v>
      </c>
      <c r="K81" s="835">
        <v>41547000</v>
      </c>
      <c r="L81" s="132">
        <v>0</v>
      </c>
      <c r="M81" s="108" t="s">
        <v>1282</v>
      </c>
      <c r="N81" s="1688"/>
      <c r="O81" s="1577"/>
      <c r="P81" s="1648"/>
      <c r="Q81" s="1573"/>
      <c r="R81" s="1571"/>
    </row>
    <row r="82" spans="1:18">
      <c r="A82" s="99"/>
      <c r="B82" s="134">
        <v>39787</v>
      </c>
      <c r="C82" s="135" t="s">
        <v>154</v>
      </c>
      <c r="D82" s="136" t="s">
        <v>155</v>
      </c>
      <c r="E82" s="103" t="s">
        <v>85</v>
      </c>
      <c r="F82" s="137" t="s">
        <v>498</v>
      </c>
      <c r="G82" s="105">
        <v>9950000</v>
      </c>
      <c r="H82" s="138" t="s">
        <v>14</v>
      </c>
      <c r="I82" s="106"/>
      <c r="J82" s="107"/>
      <c r="K82" s="834"/>
      <c r="L82" s="97" t="str">
        <f t="shared" si="2"/>
        <v/>
      </c>
      <c r="M82" s="108"/>
      <c r="N82" s="139"/>
      <c r="O82" s="115"/>
      <c r="P82" s="111"/>
      <c r="Q82" s="112"/>
      <c r="R82" s="507"/>
    </row>
    <row r="83" spans="1:18">
      <c r="A83" s="99"/>
      <c r="B83" s="134">
        <v>39787</v>
      </c>
      <c r="C83" s="135" t="s">
        <v>156</v>
      </c>
      <c r="D83" s="136" t="s">
        <v>157</v>
      </c>
      <c r="E83" s="103" t="s">
        <v>25</v>
      </c>
      <c r="F83" s="137" t="s">
        <v>498</v>
      </c>
      <c r="G83" s="105">
        <v>306546000</v>
      </c>
      <c r="H83" s="138" t="s">
        <v>14</v>
      </c>
      <c r="I83" s="106">
        <v>40541</v>
      </c>
      <c r="J83" s="107">
        <v>4</v>
      </c>
      <c r="K83" s="834">
        <v>306546000</v>
      </c>
      <c r="L83" s="97">
        <f t="shared" si="2"/>
        <v>0</v>
      </c>
      <c r="M83" s="108" t="s">
        <v>1282</v>
      </c>
      <c r="N83" s="139">
        <v>40569</v>
      </c>
      <c r="O83" s="115" t="s">
        <v>1282</v>
      </c>
      <c r="P83" s="111">
        <v>9</v>
      </c>
      <c r="Q83" s="112" t="s">
        <v>1648</v>
      </c>
      <c r="R83" s="507">
        <v>14500000</v>
      </c>
    </row>
    <row r="84" spans="1:18" ht="28.5">
      <c r="A84" s="557" t="s">
        <v>2139</v>
      </c>
      <c r="B84" s="140">
        <v>39787</v>
      </c>
      <c r="C84" s="141" t="s">
        <v>158</v>
      </c>
      <c r="D84" s="142" t="s">
        <v>159</v>
      </c>
      <c r="E84" s="121" t="s">
        <v>125</v>
      </c>
      <c r="F84" s="143" t="s">
        <v>498</v>
      </c>
      <c r="G84" s="123">
        <v>347000000</v>
      </c>
      <c r="H84" s="144" t="s">
        <v>14</v>
      </c>
      <c r="I84" s="124">
        <v>40451</v>
      </c>
      <c r="J84" s="125">
        <v>26</v>
      </c>
      <c r="K84" s="835">
        <v>130179218.75</v>
      </c>
      <c r="L84" s="132">
        <v>0</v>
      </c>
      <c r="M84" s="175" t="s">
        <v>1282</v>
      </c>
      <c r="N84" s="418">
        <v>40451</v>
      </c>
      <c r="O84" s="1566" t="s">
        <v>1282</v>
      </c>
      <c r="P84" s="129">
        <v>26</v>
      </c>
      <c r="Q84" s="178" t="s">
        <v>1648</v>
      </c>
      <c r="R84" s="546">
        <v>400000</v>
      </c>
    </row>
    <row r="85" spans="1:18">
      <c r="A85" s="99"/>
      <c r="B85" s="134">
        <v>39787</v>
      </c>
      <c r="C85" s="135" t="s">
        <v>160</v>
      </c>
      <c r="D85" s="136" t="s">
        <v>161</v>
      </c>
      <c r="E85" s="138" t="s">
        <v>162</v>
      </c>
      <c r="F85" s="137" t="s">
        <v>498</v>
      </c>
      <c r="G85" s="105">
        <v>58000000</v>
      </c>
      <c r="H85" s="138" t="s">
        <v>14</v>
      </c>
      <c r="I85" s="106"/>
      <c r="J85" s="107"/>
      <c r="K85" s="834"/>
      <c r="L85" s="97" t="str">
        <f t="shared" si="2"/>
        <v/>
      </c>
      <c r="M85" s="108"/>
      <c r="N85" s="139"/>
      <c r="O85" s="115"/>
      <c r="P85" s="111"/>
      <c r="Q85" s="112"/>
      <c r="R85" s="507"/>
    </row>
    <row r="86" spans="1:18">
      <c r="A86" s="99"/>
      <c r="B86" s="134">
        <v>39787</v>
      </c>
      <c r="C86" s="135" t="s">
        <v>163</v>
      </c>
      <c r="D86" s="136" t="s">
        <v>38</v>
      </c>
      <c r="E86" s="103" t="s">
        <v>25</v>
      </c>
      <c r="F86" s="137" t="s">
        <v>498</v>
      </c>
      <c r="G86" s="105">
        <v>258000000</v>
      </c>
      <c r="H86" s="138" t="s">
        <v>14</v>
      </c>
      <c r="I86" s="145"/>
      <c r="J86" s="146"/>
      <c r="K86" s="834"/>
      <c r="L86" s="97" t="str">
        <f t="shared" si="2"/>
        <v/>
      </c>
      <c r="M86" s="108"/>
      <c r="N86" s="139"/>
      <c r="O86" s="115"/>
      <c r="P86" s="111"/>
      <c r="Q86" s="112"/>
      <c r="R86" s="507"/>
    </row>
    <row r="87" spans="1:18">
      <c r="A87" s="99"/>
      <c r="B87" s="134">
        <v>39787</v>
      </c>
      <c r="C87" s="135" t="s">
        <v>164</v>
      </c>
      <c r="D87" s="136" t="s">
        <v>42</v>
      </c>
      <c r="E87" s="103" t="s">
        <v>13</v>
      </c>
      <c r="F87" s="137" t="s">
        <v>498</v>
      </c>
      <c r="G87" s="105">
        <v>42750000</v>
      </c>
      <c r="H87" s="147" t="s">
        <v>14</v>
      </c>
      <c r="I87" s="106"/>
      <c r="J87" s="107"/>
      <c r="K87" s="834"/>
      <c r="L87" s="97" t="str">
        <f t="shared" si="2"/>
        <v/>
      </c>
      <c r="M87" s="108"/>
      <c r="N87" s="139"/>
      <c r="O87" s="115"/>
      <c r="P87" s="111"/>
      <c r="Q87" s="112"/>
      <c r="R87" s="507"/>
    </row>
    <row r="88" spans="1:18" ht="28.5">
      <c r="A88" s="1628"/>
      <c r="B88" s="1654">
        <v>39787</v>
      </c>
      <c r="C88" s="1666" t="s">
        <v>165</v>
      </c>
      <c r="D88" s="1689" t="s">
        <v>166</v>
      </c>
      <c r="E88" s="1586" t="s">
        <v>25</v>
      </c>
      <c r="F88" s="1588" t="s">
        <v>498</v>
      </c>
      <c r="G88" s="1693">
        <v>130000000</v>
      </c>
      <c r="H88" s="1691" t="s">
        <v>14</v>
      </c>
      <c r="I88" s="124">
        <v>40051</v>
      </c>
      <c r="J88" s="148">
        <v>4</v>
      </c>
      <c r="K88" s="835">
        <v>97500000</v>
      </c>
      <c r="L88" s="132">
        <f t="shared" si="2"/>
        <v>32500000</v>
      </c>
      <c r="M88" s="149" t="s">
        <v>498</v>
      </c>
      <c r="N88" s="1607">
        <v>40114</v>
      </c>
      <c r="O88" s="1576" t="s">
        <v>1282</v>
      </c>
      <c r="P88" s="1599">
        <v>9</v>
      </c>
      <c r="Q88" s="1590" t="s">
        <v>1648</v>
      </c>
      <c r="R88" s="1570">
        <v>1307000</v>
      </c>
    </row>
    <row r="89" spans="1:18">
      <c r="A89" s="1629"/>
      <c r="B89" s="1655"/>
      <c r="C89" s="1667"/>
      <c r="D89" s="1690"/>
      <c r="E89" s="1587"/>
      <c r="F89" s="1589"/>
      <c r="G89" s="1694"/>
      <c r="H89" s="1692"/>
      <c r="I89" s="106">
        <v>40058</v>
      </c>
      <c r="J89" s="107">
        <v>4</v>
      </c>
      <c r="K89" s="836">
        <v>32500000</v>
      </c>
      <c r="L89" s="97">
        <v>0</v>
      </c>
      <c r="M89" s="149" t="s">
        <v>1282</v>
      </c>
      <c r="N89" s="1608"/>
      <c r="O89" s="1577"/>
      <c r="P89" s="1600"/>
      <c r="Q89" s="1591"/>
      <c r="R89" s="1571"/>
    </row>
    <row r="90" spans="1:18">
      <c r="A90" s="99"/>
      <c r="B90" s="134">
        <v>39787</v>
      </c>
      <c r="C90" s="135" t="s">
        <v>167</v>
      </c>
      <c r="D90" s="136" t="s">
        <v>168</v>
      </c>
      <c r="E90" s="103" t="s">
        <v>61</v>
      </c>
      <c r="F90" s="137" t="s">
        <v>498</v>
      </c>
      <c r="G90" s="105">
        <v>37000000</v>
      </c>
      <c r="H90" s="147" t="s">
        <v>14</v>
      </c>
      <c r="I90" s="106"/>
      <c r="J90" s="107"/>
      <c r="K90" s="834"/>
      <c r="L90" s="97" t="str">
        <f t="shared" ref="L90:L103" si="3">IF($K90&lt;&gt;0,$G90-$K90,"")</f>
        <v/>
      </c>
      <c r="M90" s="108"/>
      <c r="N90" s="139"/>
      <c r="O90" s="115"/>
      <c r="P90" s="111"/>
      <c r="Q90" s="112"/>
      <c r="R90" s="507"/>
    </row>
    <row r="91" spans="1:18">
      <c r="A91" s="99"/>
      <c r="B91" s="134">
        <v>39787</v>
      </c>
      <c r="C91" s="135" t="s">
        <v>169</v>
      </c>
      <c r="D91" s="136" t="s">
        <v>170</v>
      </c>
      <c r="E91" s="103" t="s">
        <v>125</v>
      </c>
      <c r="F91" s="137" t="s">
        <v>498</v>
      </c>
      <c r="G91" s="105">
        <v>65000000</v>
      </c>
      <c r="H91" s="138" t="s">
        <v>14</v>
      </c>
      <c r="I91" s="150"/>
      <c r="J91" s="151"/>
      <c r="K91" s="834"/>
      <c r="L91" s="97" t="str">
        <f t="shared" si="3"/>
        <v/>
      </c>
      <c r="M91" s="108"/>
      <c r="N91" s="139"/>
      <c r="O91" s="115"/>
      <c r="P91" s="111"/>
      <c r="Q91" s="112"/>
      <c r="R91" s="507"/>
    </row>
    <row r="92" spans="1:18">
      <c r="A92" s="99">
        <v>17</v>
      </c>
      <c r="B92" s="134">
        <v>39787</v>
      </c>
      <c r="C92" s="135" t="s">
        <v>171</v>
      </c>
      <c r="D92" s="136" t="s">
        <v>51</v>
      </c>
      <c r="E92" s="103" t="s">
        <v>52</v>
      </c>
      <c r="F92" s="137" t="s">
        <v>1536</v>
      </c>
      <c r="G92" s="105">
        <v>69000000</v>
      </c>
      <c r="H92" s="138" t="s">
        <v>14</v>
      </c>
      <c r="I92" s="106"/>
      <c r="J92" s="107"/>
      <c r="K92" s="834"/>
      <c r="L92" s="97" t="str">
        <f t="shared" si="3"/>
        <v/>
      </c>
      <c r="M92" s="108"/>
      <c r="N92" s="139"/>
      <c r="O92" s="115"/>
      <c r="P92" s="111"/>
      <c r="Q92" s="112"/>
      <c r="R92" s="507"/>
    </row>
    <row r="93" spans="1:18">
      <c r="A93" s="99"/>
      <c r="B93" s="134">
        <v>39787</v>
      </c>
      <c r="C93" s="135" t="s">
        <v>172</v>
      </c>
      <c r="D93" s="136" t="s">
        <v>173</v>
      </c>
      <c r="E93" s="138" t="s">
        <v>174</v>
      </c>
      <c r="F93" s="137" t="s">
        <v>498</v>
      </c>
      <c r="G93" s="105">
        <v>70000000</v>
      </c>
      <c r="H93" s="138" t="s">
        <v>14</v>
      </c>
      <c r="I93" s="106"/>
      <c r="J93" s="107"/>
      <c r="K93" s="834"/>
      <c r="L93" s="97" t="str">
        <f t="shared" si="3"/>
        <v/>
      </c>
      <c r="M93" s="108"/>
      <c r="N93" s="139"/>
      <c r="O93" s="115"/>
      <c r="P93" s="111"/>
      <c r="Q93" s="112"/>
      <c r="R93" s="507"/>
    </row>
    <row r="94" spans="1:18">
      <c r="A94" s="99">
        <v>12</v>
      </c>
      <c r="B94" s="134">
        <v>39787</v>
      </c>
      <c r="C94" s="135" t="s">
        <v>175</v>
      </c>
      <c r="D94" s="136" t="s">
        <v>176</v>
      </c>
      <c r="E94" s="138" t="s">
        <v>177</v>
      </c>
      <c r="F94" s="137" t="s">
        <v>1536</v>
      </c>
      <c r="G94" s="105">
        <v>935000000</v>
      </c>
      <c r="H94" s="138" t="s">
        <v>14</v>
      </c>
      <c r="I94" s="106"/>
      <c r="J94" s="107"/>
      <c r="K94" s="834"/>
      <c r="L94" s="97" t="str">
        <f t="shared" si="3"/>
        <v/>
      </c>
      <c r="M94" s="108"/>
      <c r="N94" s="139"/>
      <c r="O94" s="115"/>
      <c r="P94" s="111"/>
      <c r="Q94" s="112"/>
      <c r="R94" s="507"/>
    </row>
    <row r="95" spans="1:18">
      <c r="A95" s="99"/>
      <c r="B95" s="134">
        <v>39787</v>
      </c>
      <c r="C95" s="135" t="s">
        <v>178</v>
      </c>
      <c r="D95" s="136" t="s">
        <v>179</v>
      </c>
      <c r="E95" s="138" t="s">
        <v>180</v>
      </c>
      <c r="F95" s="137" t="s">
        <v>498</v>
      </c>
      <c r="G95" s="105">
        <v>21750000</v>
      </c>
      <c r="H95" s="138" t="s">
        <v>14</v>
      </c>
      <c r="I95" s="106"/>
      <c r="J95" s="107"/>
      <c r="K95" s="834"/>
      <c r="L95" s="97" t="str">
        <f t="shared" si="3"/>
        <v/>
      </c>
      <c r="M95" s="108"/>
      <c r="N95" s="139"/>
      <c r="O95" s="115"/>
      <c r="P95" s="111"/>
      <c r="Q95" s="112"/>
      <c r="R95" s="507"/>
    </row>
    <row r="96" spans="1:18">
      <c r="A96" s="99"/>
      <c r="B96" s="134">
        <v>39787</v>
      </c>
      <c r="C96" s="135" t="s">
        <v>181</v>
      </c>
      <c r="D96" s="136" t="s">
        <v>182</v>
      </c>
      <c r="E96" s="103" t="s">
        <v>61</v>
      </c>
      <c r="F96" s="137" t="s">
        <v>498</v>
      </c>
      <c r="G96" s="105">
        <v>7225000</v>
      </c>
      <c r="H96" s="138" t="s">
        <v>14</v>
      </c>
      <c r="I96" s="106"/>
      <c r="J96" s="107"/>
      <c r="K96" s="834"/>
      <c r="L96" s="97" t="str">
        <f t="shared" si="3"/>
        <v/>
      </c>
      <c r="M96" s="108"/>
      <c r="N96" s="139"/>
      <c r="O96" s="115"/>
      <c r="P96" s="111"/>
      <c r="Q96" s="112"/>
      <c r="R96" s="507"/>
    </row>
    <row r="97" spans="1:18">
      <c r="A97" s="99"/>
      <c r="B97" s="134">
        <v>39787</v>
      </c>
      <c r="C97" s="135" t="s">
        <v>183</v>
      </c>
      <c r="D97" s="136" t="s">
        <v>184</v>
      </c>
      <c r="E97" s="103" t="s">
        <v>25</v>
      </c>
      <c r="F97" s="137" t="s">
        <v>498</v>
      </c>
      <c r="G97" s="105">
        <v>28000000</v>
      </c>
      <c r="H97" s="138" t="s">
        <v>14</v>
      </c>
      <c r="I97" s="106">
        <v>39903</v>
      </c>
      <c r="J97" s="107">
        <v>4</v>
      </c>
      <c r="K97" s="834">
        <v>28000000</v>
      </c>
      <c r="L97" s="97">
        <f t="shared" si="3"/>
        <v>0</v>
      </c>
      <c r="M97" s="108" t="s">
        <v>1282</v>
      </c>
      <c r="N97" s="139"/>
      <c r="O97" s="115"/>
      <c r="P97" s="111"/>
      <c r="Q97" s="112"/>
      <c r="R97" s="507"/>
    </row>
    <row r="98" spans="1:18">
      <c r="A98" s="99"/>
      <c r="B98" s="134">
        <v>39787</v>
      </c>
      <c r="C98" s="135" t="s">
        <v>1651</v>
      </c>
      <c r="D98" s="136" t="s">
        <v>185</v>
      </c>
      <c r="E98" s="103" t="s">
        <v>13</v>
      </c>
      <c r="F98" s="137" t="s">
        <v>498</v>
      </c>
      <c r="G98" s="105">
        <v>31260000</v>
      </c>
      <c r="H98" s="138" t="s">
        <v>14</v>
      </c>
      <c r="I98" s="106"/>
      <c r="J98" s="107"/>
      <c r="K98" s="834"/>
      <c r="L98" s="97" t="str">
        <f t="shared" si="3"/>
        <v/>
      </c>
      <c r="M98" s="108"/>
      <c r="N98" s="139"/>
      <c r="O98" s="115"/>
      <c r="P98" s="111"/>
      <c r="Q98" s="112"/>
      <c r="R98" s="507"/>
    </row>
    <row r="99" spans="1:18">
      <c r="A99" s="99"/>
      <c r="B99" s="134">
        <v>39787</v>
      </c>
      <c r="C99" s="135" t="s">
        <v>186</v>
      </c>
      <c r="D99" s="136" t="s">
        <v>187</v>
      </c>
      <c r="E99" s="103" t="s">
        <v>22</v>
      </c>
      <c r="F99" s="137" t="s">
        <v>498</v>
      </c>
      <c r="G99" s="105">
        <v>10000000</v>
      </c>
      <c r="H99" s="138" t="s">
        <v>14</v>
      </c>
      <c r="I99" s="106"/>
      <c r="J99" s="107"/>
      <c r="K99" s="834"/>
      <c r="L99" s="97" t="str">
        <f t="shared" si="3"/>
        <v/>
      </c>
      <c r="M99" s="108"/>
      <c r="N99" s="139"/>
      <c r="O99" s="115"/>
      <c r="P99" s="111"/>
      <c r="Q99" s="112"/>
      <c r="R99" s="507"/>
    </row>
    <row r="100" spans="1:18">
      <c r="A100" s="99"/>
      <c r="B100" s="134">
        <v>39787</v>
      </c>
      <c r="C100" s="135" t="s">
        <v>188</v>
      </c>
      <c r="D100" s="136" t="s">
        <v>189</v>
      </c>
      <c r="E100" s="138" t="s">
        <v>162</v>
      </c>
      <c r="F100" s="137" t="s">
        <v>498</v>
      </c>
      <c r="G100" s="105">
        <v>9550000</v>
      </c>
      <c r="H100" s="138" t="s">
        <v>14</v>
      </c>
      <c r="I100" s="106"/>
      <c r="J100" s="107"/>
      <c r="K100" s="834"/>
      <c r="L100" s="97" t="str">
        <f t="shared" si="3"/>
        <v/>
      </c>
      <c r="M100" s="108"/>
      <c r="N100" s="139"/>
      <c r="O100" s="115"/>
      <c r="P100" s="111"/>
      <c r="Q100" s="112"/>
      <c r="R100" s="507"/>
    </row>
    <row r="101" spans="1:18">
      <c r="A101" s="99"/>
      <c r="B101" s="134">
        <v>39787</v>
      </c>
      <c r="C101" s="135" t="s">
        <v>190</v>
      </c>
      <c r="D101" s="136" t="s">
        <v>191</v>
      </c>
      <c r="E101" s="103" t="s">
        <v>16</v>
      </c>
      <c r="F101" s="137" t="s">
        <v>498</v>
      </c>
      <c r="G101" s="105">
        <v>36842000</v>
      </c>
      <c r="H101" s="138" t="s">
        <v>14</v>
      </c>
      <c r="I101" s="106"/>
      <c r="J101" s="107"/>
      <c r="K101" s="834"/>
      <c r="L101" s="97" t="str">
        <f t="shared" si="3"/>
        <v/>
      </c>
      <c r="M101" s="108"/>
      <c r="N101" s="139"/>
      <c r="O101" s="115"/>
      <c r="P101" s="111"/>
      <c r="Q101" s="112"/>
      <c r="R101" s="507"/>
    </row>
    <row r="102" spans="1:18" s="237" customFormat="1" ht="28.5">
      <c r="A102" s="557" t="s">
        <v>2140</v>
      </c>
      <c r="B102" s="140">
        <v>39787</v>
      </c>
      <c r="C102" s="141" t="s">
        <v>192</v>
      </c>
      <c r="D102" s="142" t="s">
        <v>193</v>
      </c>
      <c r="E102" s="121" t="s">
        <v>85</v>
      </c>
      <c r="F102" s="143" t="s">
        <v>498</v>
      </c>
      <c r="G102" s="123">
        <v>37000000</v>
      </c>
      <c r="H102" s="144" t="s">
        <v>14</v>
      </c>
      <c r="I102" s="124">
        <v>40451</v>
      </c>
      <c r="J102" s="125">
        <v>32</v>
      </c>
      <c r="K102" s="909">
        <v>12119637.369999999</v>
      </c>
      <c r="L102" s="132">
        <v>0</v>
      </c>
      <c r="M102" s="175" t="s">
        <v>1282</v>
      </c>
      <c r="N102" s="418">
        <v>40451</v>
      </c>
      <c r="O102" s="1566" t="s">
        <v>1282</v>
      </c>
      <c r="P102" s="129">
        <v>32</v>
      </c>
      <c r="Q102" s="178" t="s">
        <v>1648</v>
      </c>
      <c r="R102" s="546">
        <v>40000</v>
      </c>
    </row>
    <row r="103" spans="1:18">
      <c r="A103" s="99"/>
      <c r="B103" s="134">
        <v>39787</v>
      </c>
      <c r="C103" s="135" t="s">
        <v>194</v>
      </c>
      <c r="D103" s="136" t="s">
        <v>195</v>
      </c>
      <c r="E103" s="103" t="s">
        <v>66</v>
      </c>
      <c r="F103" s="137" t="s">
        <v>498</v>
      </c>
      <c r="G103" s="105">
        <v>20649000</v>
      </c>
      <c r="H103" s="138" t="s">
        <v>14</v>
      </c>
      <c r="I103" s="106"/>
      <c r="J103" s="107"/>
      <c r="K103" s="834"/>
      <c r="L103" s="97" t="str">
        <f t="shared" si="3"/>
        <v/>
      </c>
      <c r="M103" s="108"/>
      <c r="N103" s="139"/>
      <c r="O103" s="115"/>
      <c r="P103" s="111"/>
      <c r="Q103" s="112"/>
      <c r="R103" s="507"/>
    </row>
    <row r="104" spans="1:18">
      <c r="A104" s="99"/>
      <c r="B104" s="134">
        <v>39787</v>
      </c>
      <c r="C104" s="135" t="s">
        <v>196</v>
      </c>
      <c r="D104" s="136" t="s">
        <v>197</v>
      </c>
      <c r="E104" s="103" t="s">
        <v>44</v>
      </c>
      <c r="F104" s="137" t="s">
        <v>498</v>
      </c>
      <c r="G104" s="105">
        <v>7000000</v>
      </c>
      <c r="H104" s="138" t="s">
        <v>14</v>
      </c>
      <c r="I104" s="106">
        <v>40009</v>
      </c>
      <c r="J104" s="107">
        <v>4</v>
      </c>
      <c r="K104" s="834">
        <v>7000000</v>
      </c>
      <c r="L104" s="97">
        <v>0</v>
      </c>
      <c r="M104" s="108" t="s">
        <v>1282</v>
      </c>
      <c r="N104" s="139">
        <v>40058</v>
      </c>
      <c r="O104" s="115" t="s">
        <v>1282</v>
      </c>
      <c r="P104" s="111"/>
      <c r="Q104" s="112" t="s">
        <v>1648</v>
      </c>
      <c r="R104" s="507">
        <v>225000</v>
      </c>
    </row>
    <row r="105" spans="1:18">
      <c r="A105" s="99"/>
      <c r="B105" s="134">
        <v>39787</v>
      </c>
      <c r="C105" s="135" t="s">
        <v>198</v>
      </c>
      <c r="D105" s="136" t="s">
        <v>199</v>
      </c>
      <c r="E105" s="103" t="s">
        <v>85</v>
      </c>
      <c r="F105" s="137" t="s">
        <v>498</v>
      </c>
      <c r="G105" s="105">
        <v>5800000</v>
      </c>
      <c r="H105" s="138" t="s">
        <v>14</v>
      </c>
      <c r="I105" s="106"/>
      <c r="J105" s="107"/>
      <c r="K105" s="834"/>
      <c r="L105" s="97" t="str">
        <f t="shared" ref="L105:L137" si="4">IF($K105&lt;&gt;0,$G105-$K105,"")</f>
        <v/>
      </c>
      <c r="M105" s="108"/>
      <c r="N105" s="139"/>
      <c r="O105" s="115"/>
      <c r="P105" s="111"/>
      <c r="Q105" s="112"/>
      <c r="R105" s="507"/>
    </row>
    <row r="106" spans="1:18">
      <c r="A106" s="99">
        <v>24</v>
      </c>
      <c r="B106" s="134">
        <v>39787</v>
      </c>
      <c r="C106" s="135" t="s">
        <v>200</v>
      </c>
      <c r="D106" s="136" t="s">
        <v>201</v>
      </c>
      <c r="E106" s="103" t="s">
        <v>40</v>
      </c>
      <c r="F106" s="137" t="s">
        <v>1535</v>
      </c>
      <c r="G106" s="105">
        <v>303000000</v>
      </c>
      <c r="H106" s="138" t="s">
        <v>14</v>
      </c>
      <c r="I106" s="106"/>
      <c r="J106" s="107"/>
      <c r="K106" s="834"/>
      <c r="L106" s="97" t="str">
        <f t="shared" si="4"/>
        <v/>
      </c>
      <c r="M106" s="108"/>
      <c r="N106" s="139"/>
      <c r="O106" s="115"/>
      <c r="P106" s="111"/>
      <c r="Q106" s="112"/>
      <c r="R106" s="507"/>
    </row>
    <row r="107" spans="1:18">
      <c r="A107" s="99"/>
      <c r="B107" s="134">
        <v>39787</v>
      </c>
      <c r="C107" s="135" t="s">
        <v>202</v>
      </c>
      <c r="D107" s="136" t="s">
        <v>203</v>
      </c>
      <c r="E107" s="103" t="s">
        <v>25</v>
      </c>
      <c r="F107" s="137" t="s">
        <v>498</v>
      </c>
      <c r="G107" s="105">
        <v>13500000</v>
      </c>
      <c r="H107" s="138" t="s">
        <v>14</v>
      </c>
      <c r="I107" s="106"/>
      <c r="J107" s="107"/>
      <c r="K107" s="834"/>
      <c r="L107" s="97" t="str">
        <f t="shared" si="4"/>
        <v/>
      </c>
      <c r="M107" s="108"/>
      <c r="N107" s="139"/>
      <c r="O107" s="115"/>
      <c r="P107" s="111"/>
      <c r="Q107" s="112"/>
      <c r="R107" s="507"/>
    </row>
    <row r="108" spans="1:18">
      <c r="A108" s="99"/>
      <c r="B108" s="152">
        <v>39794</v>
      </c>
      <c r="C108" s="153" t="s">
        <v>204</v>
      </c>
      <c r="D108" s="154" t="s">
        <v>205</v>
      </c>
      <c r="E108" s="155" t="s">
        <v>206</v>
      </c>
      <c r="F108" s="156" t="s">
        <v>498</v>
      </c>
      <c r="G108" s="105">
        <v>100000000</v>
      </c>
      <c r="H108" s="155" t="s">
        <v>14</v>
      </c>
      <c r="I108" s="106">
        <v>39903</v>
      </c>
      <c r="J108" s="107">
        <v>4</v>
      </c>
      <c r="K108" s="834">
        <v>100000000</v>
      </c>
      <c r="L108" s="97">
        <f t="shared" si="4"/>
        <v>0</v>
      </c>
      <c r="M108" s="108" t="s">
        <v>1282</v>
      </c>
      <c r="N108" s="157">
        <v>39941</v>
      </c>
      <c r="O108" s="158" t="s">
        <v>1282</v>
      </c>
      <c r="P108" s="111"/>
      <c r="Q108" s="112" t="s">
        <v>1648</v>
      </c>
      <c r="R108" s="507">
        <v>1200000</v>
      </c>
    </row>
    <row r="109" spans="1:18">
      <c r="A109" s="99">
        <v>35</v>
      </c>
      <c r="B109" s="152">
        <v>39794</v>
      </c>
      <c r="C109" s="153" t="s">
        <v>207</v>
      </c>
      <c r="D109" s="154" t="s">
        <v>1305</v>
      </c>
      <c r="E109" s="103" t="s">
        <v>13</v>
      </c>
      <c r="F109" s="156" t="s">
        <v>498</v>
      </c>
      <c r="G109" s="105">
        <v>41279000</v>
      </c>
      <c r="H109" s="155" t="s">
        <v>14</v>
      </c>
      <c r="I109" s="106">
        <v>40571</v>
      </c>
      <c r="J109" s="159">
        <v>35</v>
      </c>
      <c r="K109" s="834">
        <v>41279000</v>
      </c>
      <c r="L109" s="97">
        <f t="shared" si="4"/>
        <v>0</v>
      </c>
      <c r="M109" s="108" t="s">
        <v>591</v>
      </c>
      <c r="N109" s="160" t="s">
        <v>591</v>
      </c>
      <c r="O109" s="115" t="s">
        <v>591</v>
      </c>
      <c r="P109" s="161">
        <v>35</v>
      </c>
      <c r="Q109" s="112" t="s">
        <v>1578</v>
      </c>
      <c r="R109" s="507" t="s">
        <v>591</v>
      </c>
    </row>
    <row r="110" spans="1:18">
      <c r="A110" s="99"/>
      <c r="B110" s="152">
        <v>39794</v>
      </c>
      <c r="C110" s="153" t="s">
        <v>208</v>
      </c>
      <c r="D110" s="154" t="s">
        <v>39</v>
      </c>
      <c r="E110" s="103" t="s">
        <v>40</v>
      </c>
      <c r="F110" s="156" t="s">
        <v>498</v>
      </c>
      <c r="G110" s="105">
        <v>6500000</v>
      </c>
      <c r="H110" s="155" t="s">
        <v>14</v>
      </c>
      <c r="I110" s="106"/>
      <c r="J110" s="159"/>
      <c r="K110" s="834"/>
      <c r="L110" s="97" t="str">
        <f t="shared" si="4"/>
        <v/>
      </c>
      <c r="M110" s="108"/>
      <c r="N110" s="160"/>
      <c r="O110" s="115"/>
      <c r="P110" s="161"/>
      <c r="Q110" s="112"/>
      <c r="R110" s="507"/>
    </row>
    <row r="111" spans="1:18">
      <c r="A111" s="99"/>
      <c r="B111" s="152">
        <v>39794</v>
      </c>
      <c r="C111" s="153" t="s">
        <v>209</v>
      </c>
      <c r="D111" s="154" t="s">
        <v>210</v>
      </c>
      <c r="E111" s="103" t="s">
        <v>25</v>
      </c>
      <c r="F111" s="156" t="s">
        <v>498</v>
      </c>
      <c r="G111" s="105">
        <v>235000000</v>
      </c>
      <c r="H111" s="155" t="s">
        <v>14</v>
      </c>
      <c r="I111" s="106">
        <v>40170</v>
      </c>
      <c r="J111" s="159">
        <v>5</v>
      </c>
      <c r="K111" s="834">
        <v>235000000</v>
      </c>
      <c r="L111" s="97">
        <f t="shared" si="4"/>
        <v>0</v>
      </c>
      <c r="M111" s="108" t="s">
        <v>1282</v>
      </c>
      <c r="N111" s="160">
        <v>40345</v>
      </c>
      <c r="O111" s="115" t="s">
        <v>1282</v>
      </c>
      <c r="P111" s="161">
        <v>9</v>
      </c>
      <c r="Q111" s="112" t="s">
        <v>1648</v>
      </c>
      <c r="R111" s="507">
        <v>6820000</v>
      </c>
    </row>
    <row r="112" spans="1:18">
      <c r="A112" s="99"/>
      <c r="B112" s="152">
        <v>39794</v>
      </c>
      <c r="C112" s="153" t="s">
        <v>211</v>
      </c>
      <c r="D112" s="154" t="s">
        <v>212</v>
      </c>
      <c r="E112" s="103" t="s">
        <v>61</v>
      </c>
      <c r="F112" s="156" t="s">
        <v>498</v>
      </c>
      <c r="G112" s="105">
        <v>25223000</v>
      </c>
      <c r="H112" s="155" t="s">
        <v>14</v>
      </c>
      <c r="I112" s="106"/>
      <c r="J112" s="159"/>
      <c r="K112" s="834"/>
      <c r="L112" s="97" t="str">
        <f t="shared" si="4"/>
        <v/>
      </c>
      <c r="M112" s="108"/>
      <c r="N112" s="160"/>
      <c r="O112" s="115"/>
      <c r="P112" s="161"/>
      <c r="Q112" s="112"/>
      <c r="R112" s="507"/>
    </row>
    <row r="113" spans="1:18">
      <c r="A113" s="99"/>
      <c r="B113" s="152">
        <v>39794</v>
      </c>
      <c r="C113" s="153" t="s">
        <v>213</v>
      </c>
      <c r="D113" s="154" t="s">
        <v>214</v>
      </c>
      <c r="E113" s="155" t="s">
        <v>215</v>
      </c>
      <c r="F113" s="156" t="s">
        <v>498</v>
      </c>
      <c r="G113" s="105">
        <v>330000000</v>
      </c>
      <c r="H113" s="155" t="s">
        <v>14</v>
      </c>
      <c r="I113" s="106"/>
      <c r="J113" s="159"/>
      <c r="K113" s="834"/>
      <c r="L113" s="97" t="str">
        <f t="shared" si="4"/>
        <v/>
      </c>
      <c r="M113" s="108"/>
      <c r="N113" s="160"/>
      <c r="O113" s="115"/>
      <c r="P113" s="161"/>
      <c r="Q113" s="112"/>
      <c r="R113" s="507"/>
    </row>
    <row r="114" spans="1:18" ht="28.5">
      <c r="A114" s="1628"/>
      <c r="B114" s="1670">
        <v>39794</v>
      </c>
      <c r="C114" s="1668" t="s">
        <v>216</v>
      </c>
      <c r="D114" s="1584" t="s">
        <v>217</v>
      </c>
      <c r="E114" s="1582" t="s">
        <v>218</v>
      </c>
      <c r="F114" s="1580" t="s">
        <v>498</v>
      </c>
      <c r="G114" s="1603">
        <v>300000000</v>
      </c>
      <c r="H114" s="1582" t="s">
        <v>14</v>
      </c>
      <c r="I114" s="106">
        <v>40289</v>
      </c>
      <c r="J114" s="159">
        <v>4</v>
      </c>
      <c r="K114" s="834">
        <v>200000000</v>
      </c>
      <c r="L114" s="97">
        <f t="shared" si="4"/>
        <v>100000000</v>
      </c>
      <c r="M114" s="108" t="s">
        <v>316</v>
      </c>
      <c r="N114" s="1611">
        <v>40562</v>
      </c>
      <c r="O114" s="1576" t="s">
        <v>1282</v>
      </c>
      <c r="P114" s="1609"/>
      <c r="Q114" s="1572" t="s">
        <v>1648</v>
      </c>
      <c r="R114" s="1570">
        <v>5269179.3600000003</v>
      </c>
    </row>
    <row r="115" spans="1:18">
      <c r="A115" s="1629"/>
      <c r="B115" s="1671"/>
      <c r="C115" s="1669"/>
      <c r="D115" s="1585"/>
      <c r="E115" s="1583"/>
      <c r="F115" s="1581"/>
      <c r="G115" s="1604"/>
      <c r="H115" s="1583"/>
      <c r="I115" s="106">
        <v>40534</v>
      </c>
      <c r="J115" s="159">
        <v>4</v>
      </c>
      <c r="K115" s="834">
        <v>100000000</v>
      </c>
      <c r="L115" s="97">
        <v>0</v>
      </c>
      <c r="M115" s="108" t="s">
        <v>1282</v>
      </c>
      <c r="N115" s="1612"/>
      <c r="O115" s="1577"/>
      <c r="P115" s="1610"/>
      <c r="Q115" s="1573"/>
      <c r="R115" s="1571"/>
    </row>
    <row r="116" spans="1:18">
      <c r="A116" s="99"/>
      <c r="B116" s="152">
        <v>39794</v>
      </c>
      <c r="C116" s="153" t="s">
        <v>219</v>
      </c>
      <c r="D116" s="154" t="s">
        <v>15</v>
      </c>
      <c r="E116" s="103" t="s">
        <v>16</v>
      </c>
      <c r="F116" s="156" t="s">
        <v>498</v>
      </c>
      <c r="G116" s="105">
        <v>120000000</v>
      </c>
      <c r="H116" s="155" t="s">
        <v>14</v>
      </c>
      <c r="I116" s="106">
        <v>39903</v>
      </c>
      <c r="J116" s="107">
        <v>4</v>
      </c>
      <c r="K116" s="834">
        <v>120000000</v>
      </c>
      <c r="L116" s="97">
        <f t="shared" si="4"/>
        <v>0</v>
      </c>
      <c r="M116" s="108" t="s">
        <v>1282</v>
      </c>
      <c r="N116" s="160">
        <v>40247</v>
      </c>
      <c r="O116" s="115" t="s">
        <v>1282</v>
      </c>
      <c r="P116" s="111"/>
      <c r="Q116" s="112" t="s">
        <v>1649</v>
      </c>
      <c r="R116" s="507">
        <v>11320751</v>
      </c>
    </row>
    <row r="117" spans="1:18">
      <c r="A117" s="99"/>
      <c r="B117" s="152">
        <v>39794</v>
      </c>
      <c r="C117" s="153" t="s">
        <v>220</v>
      </c>
      <c r="D117" s="154" t="s">
        <v>221</v>
      </c>
      <c r="E117" s="103" t="s">
        <v>104</v>
      </c>
      <c r="F117" s="156" t="s">
        <v>498</v>
      </c>
      <c r="G117" s="105">
        <v>18400000</v>
      </c>
      <c r="H117" s="155" t="s">
        <v>14</v>
      </c>
      <c r="I117" s="106"/>
      <c r="J117" s="159"/>
      <c r="K117" s="834"/>
      <c r="L117" s="97" t="str">
        <f t="shared" si="4"/>
        <v/>
      </c>
      <c r="M117" s="108"/>
      <c r="N117" s="160"/>
      <c r="O117" s="115"/>
      <c r="P117" s="161"/>
      <c r="Q117" s="112"/>
      <c r="R117" s="507"/>
    </row>
    <row r="118" spans="1:18">
      <c r="A118" s="99"/>
      <c r="B118" s="152">
        <v>39794</v>
      </c>
      <c r="C118" s="153" t="s">
        <v>222</v>
      </c>
      <c r="D118" s="154" t="s">
        <v>223</v>
      </c>
      <c r="E118" s="155" t="s">
        <v>224</v>
      </c>
      <c r="F118" s="156" t="s">
        <v>498</v>
      </c>
      <c r="G118" s="105">
        <v>300000000</v>
      </c>
      <c r="H118" s="155" t="s">
        <v>14</v>
      </c>
      <c r="I118" s="106"/>
      <c r="J118" s="159"/>
      <c r="K118" s="834"/>
      <c r="L118" s="97" t="str">
        <f t="shared" si="4"/>
        <v/>
      </c>
      <c r="M118" s="108"/>
      <c r="N118" s="160"/>
      <c r="O118" s="115"/>
      <c r="P118" s="161"/>
      <c r="Q118" s="112"/>
      <c r="R118" s="507"/>
    </row>
    <row r="119" spans="1:18">
      <c r="A119" s="99"/>
      <c r="B119" s="152">
        <v>39794</v>
      </c>
      <c r="C119" s="153" t="s">
        <v>225</v>
      </c>
      <c r="D119" s="154" t="s">
        <v>60</v>
      </c>
      <c r="E119" s="155" t="s">
        <v>206</v>
      </c>
      <c r="F119" s="156" t="s">
        <v>498</v>
      </c>
      <c r="G119" s="105">
        <v>21500000</v>
      </c>
      <c r="H119" s="155" t="s">
        <v>14</v>
      </c>
      <c r="I119" s="106"/>
      <c r="J119" s="159"/>
      <c r="K119" s="834"/>
      <c r="L119" s="97" t="str">
        <f t="shared" si="4"/>
        <v/>
      </c>
      <c r="M119" s="108"/>
      <c r="N119" s="160"/>
      <c r="O119" s="115"/>
      <c r="P119" s="161"/>
      <c r="Q119" s="112"/>
      <c r="R119" s="507"/>
    </row>
    <row r="120" spans="1:18">
      <c r="A120" s="99"/>
      <c r="B120" s="152">
        <v>39794</v>
      </c>
      <c r="C120" s="153" t="s">
        <v>226</v>
      </c>
      <c r="D120" s="154" t="s">
        <v>227</v>
      </c>
      <c r="E120" s="155" t="s">
        <v>228</v>
      </c>
      <c r="F120" s="156" t="s">
        <v>498</v>
      </c>
      <c r="G120" s="105">
        <v>75000000</v>
      </c>
      <c r="H120" s="155" t="s">
        <v>14</v>
      </c>
      <c r="I120" s="106">
        <v>40121</v>
      </c>
      <c r="J120" s="159">
        <v>4</v>
      </c>
      <c r="K120" s="834">
        <v>75000000</v>
      </c>
      <c r="L120" s="97">
        <f t="shared" si="4"/>
        <v>0</v>
      </c>
      <c r="M120" s="108" t="s">
        <v>1282</v>
      </c>
      <c r="N120" s="160">
        <v>40141</v>
      </c>
      <c r="O120" s="115" t="s">
        <v>1282</v>
      </c>
      <c r="P120" s="161"/>
      <c r="Q120" s="112" t="s">
        <v>1648</v>
      </c>
      <c r="R120" s="507">
        <v>2650000</v>
      </c>
    </row>
    <row r="121" spans="1:18">
      <c r="A121" s="99"/>
      <c r="B121" s="152">
        <v>39794</v>
      </c>
      <c r="C121" s="153" t="s">
        <v>229</v>
      </c>
      <c r="D121" s="154" t="s">
        <v>38</v>
      </c>
      <c r="E121" s="103" t="s">
        <v>25</v>
      </c>
      <c r="F121" s="156" t="s">
        <v>498</v>
      </c>
      <c r="G121" s="105">
        <v>55000000</v>
      </c>
      <c r="H121" s="155" t="s">
        <v>14</v>
      </c>
      <c r="I121" s="106"/>
      <c r="J121" s="159"/>
      <c r="K121" s="834"/>
      <c r="L121" s="97" t="str">
        <f t="shared" si="4"/>
        <v/>
      </c>
      <c r="M121" s="108"/>
      <c r="N121" s="160"/>
      <c r="O121" s="115"/>
      <c r="P121" s="161"/>
      <c r="Q121" s="112"/>
      <c r="R121" s="507"/>
    </row>
    <row r="122" spans="1:18">
      <c r="A122" s="99"/>
      <c r="B122" s="152">
        <v>39794</v>
      </c>
      <c r="C122" s="153" t="s">
        <v>230</v>
      </c>
      <c r="D122" s="154" t="s">
        <v>231</v>
      </c>
      <c r="E122" s="103" t="s">
        <v>13</v>
      </c>
      <c r="F122" s="156" t="s">
        <v>498</v>
      </c>
      <c r="G122" s="105">
        <v>52372000</v>
      </c>
      <c r="H122" s="155" t="s">
        <v>14</v>
      </c>
      <c r="I122" s="106"/>
      <c r="J122" s="159"/>
      <c r="K122" s="834"/>
      <c r="L122" s="97" t="str">
        <f t="shared" si="4"/>
        <v/>
      </c>
      <c r="M122" s="108"/>
      <c r="N122" s="160"/>
      <c r="O122" s="115"/>
      <c r="P122" s="161"/>
      <c r="Q122" s="112"/>
      <c r="R122" s="507"/>
    </row>
    <row r="123" spans="1:18">
      <c r="A123" s="99"/>
      <c r="B123" s="152">
        <v>39794</v>
      </c>
      <c r="C123" s="153" t="s">
        <v>232</v>
      </c>
      <c r="D123" s="154" t="s">
        <v>144</v>
      </c>
      <c r="E123" s="103" t="s">
        <v>50</v>
      </c>
      <c r="F123" s="156" t="s">
        <v>498</v>
      </c>
      <c r="G123" s="105">
        <v>125198000</v>
      </c>
      <c r="H123" s="155" t="s">
        <v>14</v>
      </c>
      <c r="I123" s="106">
        <v>39938</v>
      </c>
      <c r="J123" s="107">
        <v>4</v>
      </c>
      <c r="K123" s="834">
        <v>125198000</v>
      </c>
      <c r="L123" s="97">
        <f t="shared" si="4"/>
        <v>0</v>
      </c>
      <c r="M123" s="108" t="s">
        <v>1282</v>
      </c>
      <c r="N123" s="160">
        <v>40338</v>
      </c>
      <c r="O123" s="115" t="s">
        <v>1282</v>
      </c>
      <c r="P123" s="111"/>
      <c r="Q123" s="112" t="s">
        <v>1649</v>
      </c>
      <c r="R123" s="507">
        <v>3007890.55</v>
      </c>
    </row>
    <row r="124" spans="1:18">
      <c r="A124" s="99"/>
      <c r="B124" s="152">
        <v>39794</v>
      </c>
      <c r="C124" s="153" t="s">
        <v>233</v>
      </c>
      <c r="D124" s="154" t="s">
        <v>214</v>
      </c>
      <c r="E124" s="155" t="s">
        <v>215</v>
      </c>
      <c r="F124" s="156" t="s">
        <v>498</v>
      </c>
      <c r="G124" s="105">
        <v>45220000</v>
      </c>
      <c r="H124" s="155" t="s">
        <v>14</v>
      </c>
      <c r="I124" s="106">
        <v>40247</v>
      </c>
      <c r="J124" s="159">
        <v>5</v>
      </c>
      <c r="K124" s="834">
        <v>45220000</v>
      </c>
      <c r="L124" s="97">
        <f t="shared" si="4"/>
        <v>0</v>
      </c>
      <c r="M124" s="108" t="s">
        <v>1282</v>
      </c>
      <c r="N124" s="160">
        <v>40429</v>
      </c>
      <c r="O124" s="115" t="s">
        <v>1282</v>
      </c>
      <c r="P124" s="161">
        <v>9</v>
      </c>
      <c r="Q124" s="112" t="s">
        <v>1648</v>
      </c>
      <c r="R124" s="507">
        <v>4753984.55</v>
      </c>
    </row>
    <row r="125" spans="1:18">
      <c r="A125" s="99"/>
      <c r="B125" s="152">
        <v>39794</v>
      </c>
      <c r="C125" s="153" t="s">
        <v>234</v>
      </c>
      <c r="D125" s="154" t="s">
        <v>235</v>
      </c>
      <c r="E125" s="103" t="s">
        <v>55</v>
      </c>
      <c r="F125" s="156" t="s">
        <v>498</v>
      </c>
      <c r="G125" s="105">
        <v>76458000</v>
      </c>
      <c r="H125" s="155" t="s">
        <v>14</v>
      </c>
      <c r="I125" s="106"/>
      <c r="J125" s="159"/>
      <c r="K125" s="834"/>
      <c r="L125" s="97" t="str">
        <f t="shared" si="4"/>
        <v/>
      </c>
      <c r="M125" s="108"/>
      <c r="N125" s="160"/>
      <c r="O125" s="115"/>
      <c r="P125" s="161"/>
      <c r="Q125" s="112"/>
      <c r="R125" s="507"/>
    </row>
    <row r="126" spans="1:18">
      <c r="A126" s="99"/>
      <c r="B126" s="152">
        <v>39794</v>
      </c>
      <c r="C126" s="153" t="s">
        <v>236</v>
      </c>
      <c r="D126" s="154" t="s">
        <v>38</v>
      </c>
      <c r="E126" s="103" t="s">
        <v>25</v>
      </c>
      <c r="F126" s="156" t="s">
        <v>498</v>
      </c>
      <c r="G126" s="105">
        <v>62158000</v>
      </c>
      <c r="H126" s="155" t="s">
        <v>14</v>
      </c>
      <c r="I126" s="106"/>
      <c r="J126" s="159"/>
      <c r="K126" s="834"/>
      <c r="L126" s="97" t="str">
        <f t="shared" si="4"/>
        <v/>
      </c>
      <c r="M126" s="108"/>
      <c r="N126" s="160"/>
      <c r="O126" s="115"/>
      <c r="P126" s="161"/>
      <c r="Q126" s="112"/>
      <c r="R126" s="507"/>
    </row>
    <row r="127" spans="1:18">
      <c r="A127" s="99"/>
      <c r="B127" s="152">
        <v>39794</v>
      </c>
      <c r="C127" s="153" t="s">
        <v>237</v>
      </c>
      <c r="D127" s="154" t="s">
        <v>238</v>
      </c>
      <c r="E127" s="103" t="s">
        <v>55</v>
      </c>
      <c r="F127" s="156" t="s">
        <v>498</v>
      </c>
      <c r="G127" s="105">
        <v>16019000</v>
      </c>
      <c r="H127" s="155" t="s">
        <v>14</v>
      </c>
      <c r="I127" s="106"/>
      <c r="J127" s="159"/>
      <c r="K127" s="834"/>
      <c r="L127" s="97" t="str">
        <f t="shared" si="4"/>
        <v/>
      </c>
      <c r="M127" s="108"/>
      <c r="N127" s="160"/>
      <c r="O127" s="115"/>
      <c r="P127" s="161"/>
      <c r="Q127" s="112"/>
      <c r="R127" s="507"/>
    </row>
    <row r="128" spans="1:18" s="237" customFormat="1" ht="28.5">
      <c r="A128" s="130">
        <v>22</v>
      </c>
      <c r="B128" s="616">
        <v>39794</v>
      </c>
      <c r="C128" s="617" t="s">
        <v>239</v>
      </c>
      <c r="D128" s="618" t="s">
        <v>240</v>
      </c>
      <c r="E128" s="619" t="s">
        <v>224</v>
      </c>
      <c r="F128" s="620" t="s">
        <v>1878</v>
      </c>
      <c r="G128" s="123">
        <v>74426000</v>
      </c>
      <c r="H128" s="619" t="s">
        <v>14</v>
      </c>
      <c r="I128" s="124"/>
      <c r="J128" s="621"/>
      <c r="K128" s="835"/>
      <c r="L128" s="132" t="str">
        <f t="shared" si="4"/>
        <v/>
      </c>
      <c r="M128" s="175"/>
      <c r="N128" s="622"/>
      <c r="O128" s="1566"/>
      <c r="P128" s="623"/>
      <c r="Q128" s="178"/>
      <c r="R128" s="546"/>
    </row>
    <row r="129" spans="1:18">
      <c r="A129" s="99"/>
      <c r="B129" s="152">
        <v>39794</v>
      </c>
      <c r="C129" s="153" t="s">
        <v>241</v>
      </c>
      <c r="D129" s="154" t="s">
        <v>242</v>
      </c>
      <c r="E129" s="103" t="s">
        <v>58</v>
      </c>
      <c r="F129" s="156" t="s">
        <v>498</v>
      </c>
      <c r="G129" s="105">
        <v>95000000</v>
      </c>
      <c r="H129" s="155" t="s">
        <v>14</v>
      </c>
      <c r="I129" s="106"/>
      <c r="J129" s="159"/>
      <c r="K129" s="834"/>
      <c r="L129" s="97" t="str">
        <f t="shared" si="4"/>
        <v/>
      </c>
      <c r="M129" s="108"/>
      <c r="N129" s="160"/>
      <c r="O129" s="115"/>
      <c r="P129" s="161"/>
      <c r="Q129" s="112"/>
      <c r="R129" s="507"/>
    </row>
    <row r="130" spans="1:18">
      <c r="A130" s="99"/>
      <c r="B130" s="152">
        <v>39794</v>
      </c>
      <c r="C130" s="153" t="s">
        <v>243</v>
      </c>
      <c r="D130" s="154" t="s">
        <v>244</v>
      </c>
      <c r="E130" s="103" t="s">
        <v>95</v>
      </c>
      <c r="F130" s="156" t="s">
        <v>498</v>
      </c>
      <c r="G130" s="105">
        <v>10000000</v>
      </c>
      <c r="H130" s="155" t="s">
        <v>14</v>
      </c>
      <c r="I130" s="106">
        <v>40275</v>
      </c>
      <c r="J130" s="159">
        <v>4</v>
      </c>
      <c r="K130" s="834">
        <v>10000000</v>
      </c>
      <c r="L130" s="97">
        <f t="shared" si="4"/>
        <v>0</v>
      </c>
      <c r="M130" s="108" t="s">
        <v>1282</v>
      </c>
      <c r="N130" s="160">
        <v>40275</v>
      </c>
      <c r="O130" s="115" t="s">
        <v>1282</v>
      </c>
      <c r="P130" s="161"/>
      <c r="Q130" s="112" t="s">
        <v>1648</v>
      </c>
      <c r="R130" s="507">
        <v>1488046.41</v>
      </c>
    </row>
    <row r="131" spans="1:18">
      <c r="A131" s="99"/>
      <c r="B131" s="152">
        <v>39794</v>
      </c>
      <c r="C131" s="153" t="s">
        <v>245</v>
      </c>
      <c r="D131" s="154" t="s">
        <v>246</v>
      </c>
      <c r="E131" s="155" t="s">
        <v>218</v>
      </c>
      <c r="F131" s="156" t="s">
        <v>498</v>
      </c>
      <c r="G131" s="105">
        <v>150000000</v>
      </c>
      <c r="H131" s="155" t="s">
        <v>14</v>
      </c>
      <c r="I131" s="106"/>
      <c r="J131" s="159"/>
      <c r="K131" s="834"/>
      <c r="L131" s="97" t="str">
        <f t="shared" si="4"/>
        <v/>
      </c>
      <c r="M131" s="108"/>
      <c r="N131" s="160"/>
      <c r="O131" s="115"/>
      <c r="P131" s="161"/>
      <c r="Q131" s="112"/>
      <c r="R131" s="507"/>
    </row>
    <row r="132" spans="1:18">
      <c r="A132" s="99"/>
      <c r="B132" s="152">
        <v>39794</v>
      </c>
      <c r="C132" s="153" t="s">
        <v>247</v>
      </c>
      <c r="D132" s="154" t="s">
        <v>248</v>
      </c>
      <c r="E132" s="155" t="s">
        <v>249</v>
      </c>
      <c r="F132" s="156" t="s">
        <v>498</v>
      </c>
      <c r="G132" s="105">
        <v>4227000</v>
      </c>
      <c r="H132" s="155" t="s">
        <v>14</v>
      </c>
      <c r="I132" s="106"/>
      <c r="J132" s="159"/>
      <c r="K132" s="834"/>
      <c r="L132" s="97" t="str">
        <f t="shared" si="4"/>
        <v/>
      </c>
      <c r="M132" s="108"/>
      <c r="N132" s="160"/>
      <c r="O132" s="115"/>
      <c r="P132" s="161"/>
      <c r="Q132" s="112"/>
      <c r="R132" s="507"/>
    </row>
    <row r="133" spans="1:18">
      <c r="A133" s="99"/>
      <c r="B133" s="152">
        <v>39794</v>
      </c>
      <c r="C133" s="153" t="s">
        <v>250</v>
      </c>
      <c r="D133" s="154" t="s">
        <v>251</v>
      </c>
      <c r="E133" s="103" t="s">
        <v>13</v>
      </c>
      <c r="F133" s="156" t="s">
        <v>498</v>
      </c>
      <c r="G133" s="105">
        <v>20500000</v>
      </c>
      <c r="H133" s="155" t="s">
        <v>14</v>
      </c>
      <c r="I133" s="106"/>
      <c r="J133" s="159"/>
      <c r="K133" s="834"/>
      <c r="L133" s="97" t="str">
        <f t="shared" si="4"/>
        <v/>
      </c>
      <c r="M133" s="108"/>
      <c r="N133" s="160"/>
      <c r="O133" s="115"/>
      <c r="P133" s="161"/>
      <c r="Q133" s="112"/>
      <c r="R133" s="507"/>
    </row>
    <row r="134" spans="1:18">
      <c r="A134" s="99"/>
      <c r="B134" s="152">
        <v>39794</v>
      </c>
      <c r="C134" s="153" t="s">
        <v>252</v>
      </c>
      <c r="D134" s="154" t="s">
        <v>253</v>
      </c>
      <c r="E134" s="103" t="s">
        <v>55</v>
      </c>
      <c r="F134" s="156" t="s">
        <v>498</v>
      </c>
      <c r="G134" s="105">
        <v>71000000</v>
      </c>
      <c r="H134" s="155" t="s">
        <v>14</v>
      </c>
      <c r="I134" s="106"/>
      <c r="J134" s="159"/>
      <c r="K134" s="834"/>
      <c r="L134" s="97" t="str">
        <f t="shared" si="4"/>
        <v/>
      </c>
      <c r="M134" s="108"/>
      <c r="N134" s="160"/>
      <c r="O134" s="115"/>
      <c r="P134" s="161"/>
      <c r="Q134" s="112"/>
      <c r="R134" s="507"/>
    </row>
    <row r="135" spans="1:18">
      <c r="A135" s="99"/>
      <c r="B135" s="152">
        <v>39794</v>
      </c>
      <c r="C135" s="153" t="s">
        <v>254</v>
      </c>
      <c r="D135" s="154" t="s">
        <v>255</v>
      </c>
      <c r="E135" s="155" t="s">
        <v>218</v>
      </c>
      <c r="F135" s="156" t="s">
        <v>498</v>
      </c>
      <c r="G135" s="105">
        <v>7000000</v>
      </c>
      <c r="H135" s="155" t="s">
        <v>14</v>
      </c>
      <c r="I135" s="106"/>
      <c r="J135" s="159"/>
      <c r="K135" s="834"/>
      <c r="L135" s="97" t="str">
        <f t="shared" si="4"/>
        <v/>
      </c>
      <c r="M135" s="108"/>
      <c r="N135" s="160"/>
      <c r="O135" s="115"/>
      <c r="P135" s="161"/>
      <c r="Q135" s="112"/>
      <c r="R135" s="507"/>
    </row>
    <row r="136" spans="1:18">
      <c r="A136" s="99"/>
      <c r="B136" s="152">
        <v>39794</v>
      </c>
      <c r="C136" s="153" t="s">
        <v>256</v>
      </c>
      <c r="D136" s="154" t="s">
        <v>257</v>
      </c>
      <c r="E136" s="103" t="s">
        <v>22</v>
      </c>
      <c r="F136" s="156" t="s">
        <v>498</v>
      </c>
      <c r="G136" s="105">
        <v>15000000</v>
      </c>
      <c r="H136" s="155" t="s">
        <v>14</v>
      </c>
      <c r="I136" s="106">
        <v>40135</v>
      </c>
      <c r="J136" s="159">
        <v>4</v>
      </c>
      <c r="K136" s="834">
        <v>15000000</v>
      </c>
      <c r="L136" s="97">
        <f t="shared" si="4"/>
        <v>0</v>
      </c>
      <c r="M136" s="108" t="s">
        <v>1282</v>
      </c>
      <c r="N136" s="160">
        <v>40163</v>
      </c>
      <c r="O136" s="115" t="s">
        <v>1282</v>
      </c>
      <c r="P136" s="161"/>
      <c r="Q136" s="112" t="s">
        <v>1648</v>
      </c>
      <c r="R136" s="507">
        <v>560000</v>
      </c>
    </row>
    <row r="137" spans="1:18">
      <c r="A137" s="99"/>
      <c r="B137" s="162">
        <v>39801</v>
      </c>
      <c r="C137" s="163" t="s">
        <v>258</v>
      </c>
      <c r="D137" s="164" t="s">
        <v>259</v>
      </c>
      <c r="E137" s="165" t="s">
        <v>260</v>
      </c>
      <c r="F137" s="166" t="s">
        <v>498</v>
      </c>
      <c r="G137" s="105">
        <v>27000000</v>
      </c>
      <c r="H137" s="165" t="s">
        <v>14</v>
      </c>
      <c r="I137" s="106"/>
      <c r="J137" s="167"/>
      <c r="K137" s="834"/>
      <c r="L137" s="97" t="str">
        <f t="shared" si="4"/>
        <v/>
      </c>
      <c r="M137" s="108"/>
      <c r="N137" s="168"/>
      <c r="O137" s="115"/>
      <c r="P137" s="169"/>
      <c r="Q137" s="112"/>
      <c r="R137" s="507"/>
    </row>
    <row r="138" spans="1:18">
      <c r="A138" s="99"/>
      <c r="B138" s="162">
        <v>39801</v>
      </c>
      <c r="C138" s="163" t="s">
        <v>261</v>
      </c>
      <c r="D138" s="164" t="s">
        <v>262</v>
      </c>
      <c r="E138" s="103" t="s">
        <v>25</v>
      </c>
      <c r="F138" s="166" t="s">
        <v>498</v>
      </c>
      <c r="G138" s="105">
        <v>15600000</v>
      </c>
      <c r="H138" s="165" t="s">
        <v>14</v>
      </c>
      <c r="I138" s="106"/>
      <c r="J138" s="167"/>
      <c r="K138" s="834"/>
      <c r="L138" s="97" t="str">
        <f t="shared" ref="L138:L169" si="5">IF($K138&lt;&gt;0,$G138-$K138,"")</f>
        <v/>
      </c>
      <c r="M138" s="108"/>
      <c r="N138" s="168"/>
      <c r="O138" s="115"/>
      <c r="P138" s="169"/>
      <c r="Q138" s="112"/>
      <c r="R138" s="507"/>
    </row>
    <row r="139" spans="1:18">
      <c r="A139" s="99"/>
      <c r="B139" s="162">
        <v>39801</v>
      </c>
      <c r="C139" s="163" t="s">
        <v>263</v>
      </c>
      <c r="D139" s="164" t="s">
        <v>60</v>
      </c>
      <c r="E139" s="103" t="s">
        <v>36</v>
      </c>
      <c r="F139" s="166" t="s">
        <v>498</v>
      </c>
      <c r="G139" s="105">
        <v>967870000</v>
      </c>
      <c r="H139" s="165" t="s">
        <v>14</v>
      </c>
      <c r="I139" s="106"/>
      <c r="J139" s="167"/>
      <c r="K139" s="834"/>
      <c r="L139" s="97" t="str">
        <f t="shared" si="5"/>
        <v/>
      </c>
      <c r="M139" s="108"/>
      <c r="N139" s="168"/>
      <c r="O139" s="115"/>
      <c r="P139" s="169"/>
      <c r="Q139" s="112"/>
      <c r="R139" s="507"/>
    </row>
    <row r="140" spans="1:18">
      <c r="A140" s="99"/>
      <c r="B140" s="162">
        <v>39801</v>
      </c>
      <c r="C140" s="163" t="s">
        <v>264</v>
      </c>
      <c r="D140" s="164" t="s">
        <v>265</v>
      </c>
      <c r="E140" s="103" t="s">
        <v>58</v>
      </c>
      <c r="F140" s="166" t="s">
        <v>498</v>
      </c>
      <c r="G140" s="105">
        <v>30000000</v>
      </c>
      <c r="H140" s="165" t="s">
        <v>14</v>
      </c>
      <c r="I140" s="106"/>
      <c r="J140" s="167"/>
      <c r="K140" s="834"/>
      <c r="L140" s="97" t="str">
        <f t="shared" si="5"/>
        <v/>
      </c>
      <c r="M140" s="108"/>
      <c r="N140" s="168"/>
      <c r="O140" s="115"/>
      <c r="P140" s="169"/>
      <c r="Q140" s="112"/>
      <c r="R140" s="507"/>
    </row>
    <row r="141" spans="1:18">
      <c r="A141" s="99"/>
      <c r="B141" s="162">
        <v>39801</v>
      </c>
      <c r="C141" s="163" t="s">
        <v>266</v>
      </c>
      <c r="D141" s="164" t="s">
        <v>267</v>
      </c>
      <c r="E141" s="103" t="s">
        <v>55</v>
      </c>
      <c r="F141" s="166" t="s">
        <v>498</v>
      </c>
      <c r="G141" s="105">
        <v>17680000</v>
      </c>
      <c r="H141" s="165" t="s">
        <v>14</v>
      </c>
      <c r="I141" s="106"/>
      <c r="J141" s="167"/>
      <c r="K141" s="834"/>
      <c r="L141" s="97" t="str">
        <f t="shared" si="5"/>
        <v/>
      </c>
      <c r="M141" s="108"/>
      <c r="N141" s="168"/>
      <c r="O141" s="115"/>
      <c r="P141" s="169"/>
      <c r="Q141" s="112"/>
      <c r="R141" s="507"/>
    </row>
    <row r="142" spans="1:18">
      <c r="A142" s="99"/>
      <c r="B142" s="162">
        <v>39801</v>
      </c>
      <c r="C142" s="163" t="s">
        <v>359</v>
      </c>
      <c r="D142" s="164" t="s">
        <v>360</v>
      </c>
      <c r="E142" s="103" t="s">
        <v>52</v>
      </c>
      <c r="F142" s="166" t="s">
        <v>498</v>
      </c>
      <c r="G142" s="105">
        <v>50000000</v>
      </c>
      <c r="H142" s="165" t="s">
        <v>14</v>
      </c>
      <c r="I142" s="106"/>
      <c r="J142" s="167"/>
      <c r="K142" s="834"/>
      <c r="L142" s="97" t="str">
        <f t="shared" si="5"/>
        <v/>
      </c>
      <c r="M142" s="108"/>
      <c r="N142" s="168"/>
      <c r="O142" s="115"/>
      <c r="P142" s="169"/>
      <c r="Q142" s="112"/>
      <c r="R142" s="507"/>
    </row>
    <row r="143" spans="1:18">
      <c r="A143" s="99"/>
      <c r="B143" s="162">
        <v>39801</v>
      </c>
      <c r="C143" s="163" t="s">
        <v>361</v>
      </c>
      <c r="D143" s="164" t="s">
        <v>362</v>
      </c>
      <c r="E143" s="138" t="s">
        <v>162</v>
      </c>
      <c r="F143" s="166" t="s">
        <v>498</v>
      </c>
      <c r="G143" s="105">
        <v>35000000</v>
      </c>
      <c r="H143" s="165" t="s">
        <v>14</v>
      </c>
      <c r="I143" s="106"/>
      <c r="J143" s="167"/>
      <c r="K143" s="834"/>
      <c r="L143" s="97" t="str">
        <f t="shared" si="5"/>
        <v/>
      </c>
      <c r="M143" s="108"/>
      <c r="N143" s="168"/>
      <c r="O143" s="115"/>
      <c r="P143" s="169"/>
      <c r="Q143" s="112"/>
      <c r="R143" s="507"/>
    </row>
    <row r="144" spans="1:18">
      <c r="A144" s="99"/>
      <c r="B144" s="162">
        <v>39801</v>
      </c>
      <c r="C144" s="163" t="s">
        <v>363</v>
      </c>
      <c r="D144" s="164" t="s">
        <v>364</v>
      </c>
      <c r="E144" s="155" t="s">
        <v>218</v>
      </c>
      <c r="F144" s="166" t="s">
        <v>498</v>
      </c>
      <c r="G144" s="105">
        <v>10000000</v>
      </c>
      <c r="H144" s="165" t="s">
        <v>14</v>
      </c>
      <c r="I144" s="106"/>
      <c r="J144" s="167"/>
      <c r="K144" s="834"/>
      <c r="L144" s="97" t="str">
        <f t="shared" si="5"/>
        <v/>
      </c>
      <c r="M144" s="108"/>
      <c r="N144" s="168"/>
      <c r="O144" s="115"/>
      <c r="P144" s="169"/>
      <c r="Q144" s="112"/>
      <c r="R144" s="507"/>
    </row>
    <row r="145" spans="1:18">
      <c r="A145" s="99"/>
      <c r="B145" s="162">
        <v>39801</v>
      </c>
      <c r="C145" s="163" t="s">
        <v>365</v>
      </c>
      <c r="D145" s="164" t="s">
        <v>366</v>
      </c>
      <c r="E145" s="103" t="s">
        <v>25</v>
      </c>
      <c r="F145" s="166" t="s">
        <v>498</v>
      </c>
      <c r="G145" s="105">
        <v>8500000</v>
      </c>
      <c r="H145" s="165" t="s">
        <v>14</v>
      </c>
      <c r="I145" s="106"/>
      <c r="J145" s="167"/>
      <c r="K145" s="834"/>
      <c r="L145" s="97" t="str">
        <f t="shared" si="5"/>
        <v/>
      </c>
      <c r="M145" s="108"/>
      <c r="N145" s="168"/>
      <c r="O145" s="115"/>
      <c r="P145" s="169"/>
      <c r="Q145" s="112"/>
      <c r="R145" s="507"/>
    </row>
    <row r="146" spans="1:18">
      <c r="A146" s="99"/>
      <c r="B146" s="162">
        <v>39801</v>
      </c>
      <c r="C146" s="163" t="s">
        <v>367</v>
      </c>
      <c r="D146" s="164" t="s">
        <v>368</v>
      </c>
      <c r="E146" s="155" t="s">
        <v>218</v>
      </c>
      <c r="F146" s="166" t="s">
        <v>498</v>
      </c>
      <c r="G146" s="105">
        <v>25000000</v>
      </c>
      <c r="H146" s="165" t="s">
        <v>14</v>
      </c>
      <c r="I146" s="106"/>
      <c r="J146" s="167"/>
      <c r="K146" s="834"/>
      <c r="L146" s="97" t="str">
        <f t="shared" si="5"/>
        <v/>
      </c>
      <c r="M146" s="108"/>
      <c r="N146" s="168"/>
      <c r="O146" s="115"/>
      <c r="P146" s="169"/>
      <c r="Q146" s="112"/>
      <c r="R146" s="507"/>
    </row>
    <row r="147" spans="1:18">
      <c r="A147" s="99"/>
      <c r="B147" s="162">
        <v>39801</v>
      </c>
      <c r="C147" s="163" t="s">
        <v>369</v>
      </c>
      <c r="D147" s="164" t="s">
        <v>21</v>
      </c>
      <c r="E147" s="103" t="s">
        <v>22</v>
      </c>
      <c r="F147" s="166" t="s">
        <v>498</v>
      </c>
      <c r="G147" s="105">
        <v>22000000</v>
      </c>
      <c r="H147" s="165" t="s">
        <v>14</v>
      </c>
      <c r="I147" s="106">
        <v>40141</v>
      </c>
      <c r="J147" s="167">
        <v>4</v>
      </c>
      <c r="K147" s="834">
        <v>22000000</v>
      </c>
      <c r="L147" s="97">
        <f t="shared" si="5"/>
        <v>0</v>
      </c>
      <c r="M147" s="108" t="s">
        <v>1282</v>
      </c>
      <c r="N147" s="168">
        <v>40163</v>
      </c>
      <c r="O147" s="115" t="s">
        <v>1282</v>
      </c>
      <c r="P147" s="169"/>
      <c r="Q147" s="112" t="s">
        <v>1648</v>
      </c>
      <c r="R147" s="507">
        <v>568700</v>
      </c>
    </row>
    <row r="148" spans="1:18">
      <c r="A148" s="99"/>
      <c r="B148" s="162">
        <v>39801</v>
      </c>
      <c r="C148" s="163" t="s">
        <v>370</v>
      </c>
      <c r="D148" s="164" t="s">
        <v>371</v>
      </c>
      <c r="E148" s="138" t="s">
        <v>149</v>
      </c>
      <c r="F148" s="166" t="s">
        <v>498</v>
      </c>
      <c r="G148" s="105">
        <v>300000000</v>
      </c>
      <c r="H148" s="165" t="s">
        <v>14</v>
      </c>
      <c r="I148" s="106"/>
      <c r="J148" s="167"/>
      <c r="K148" s="834"/>
      <c r="L148" s="97" t="str">
        <f t="shared" si="5"/>
        <v/>
      </c>
      <c r="M148" s="108"/>
      <c r="N148" s="168"/>
      <c r="O148" s="115"/>
      <c r="P148" s="169"/>
      <c r="Q148" s="112"/>
      <c r="R148" s="507"/>
    </row>
    <row r="149" spans="1:18">
      <c r="A149" s="99"/>
      <c r="B149" s="162">
        <v>39801</v>
      </c>
      <c r="C149" s="163" t="s">
        <v>372</v>
      </c>
      <c r="D149" s="164" t="s">
        <v>373</v>
      </c>
      <c r="E149" s="103" t="s">
        <v>95</v>
      </c>
      <c r="F149" s="166" t="s">
        <v>498</v>
      </c>
      <c r="G149" s="105">
        <v>5448000</v>
      </c>
      <c r="H149" s="165" t="s">
        <v>14</v>
      </c>
      <c r="I149" s="106"/>
      <c r="J149" s="167"/>
      <c r="K149" s="834"/>
      <c r="L149" s="97" t="str">
        <f t="shared" si="5"/>
        <v/>
      </c>
      <c r="M149" s="108"/>
      <c r="N149" s="168"/>
      <c r="O149" s="115"/>
      <c r="P149" s="169"/>
      <c r="Q149" s="112"/>
      <c r="R149" s="507"/>
    </row>
    <row r="150" spans="1:18">
      <c r="A150" s="99"/>
      <c r="B150" s="162">
        <v>39801</v>
      </c>
      <c r="C150" s="163" t="s">
        <v>374</v>
      </c>
      <c r="D150" s="164" t="s">
        <v>375</v>
      </c>
      <c r="E150" s="165" t="s">
        <v>376</v>
      </c>
      <c r="F150" s="166" t="s">
        <v>498</v>
      </c>
      <c r="G150" s="105">
        <v>64450000</v>
      </c>
      <c r="H150" s="165" t="s">
        <v>14</v>
      </c>
      <c r="I150" s="106"/>
      <c r="J150" s="167"/>
      <c r="K150" s="834"/>
      <c r="L150" s="97" t="str">
        <f t="shared" si="5"/>
        <v/>
      </c>
      <c r="M150" s="108"/>
      <c r="N150" s="168"/>
      <c r="O150" s="115"/>
      <c r="P150" s="169"/>
      <c r="Q150" s="112"/>
      <c r="R150" s="507"/>
    </row>
    <row r="151" spans="1:18">
      <c r="A151" s="99"/>
      <c r="B151" s="162">
        <v>39801</v>
      </c>
      <c r="C151" s="163" t="s">
        <v>377</v>
      </c>
      <c r="D151" s="164" t="s">
        <v>378</v>
      </c>
      <c r="E151" s="103" t="s">
        <v>25</v>
      </c>
      <c r="F151" s="166" t="s">
        <v>498</v>
      </c>
      <c r="G151" s="105">
        <v>4000000</v>
      </c>
      <c r="H151" s="165" t="s">
        <v>14</v>
      </c>
      <c r="I151" s="106"/>
      <c r="J151" s="167"/>
      <c r="K151" s="834"/>
      <c r="L151" s="97" t="str">
        <f t="shared" si="5"/>
        <v/>
      </c>
      <c r="M151" s="108"/>
      <c r="N151" s="168"/>
      <c r="O151" s="115"/>
      <c r="P151" s="169"/>
      <c r="Q151" s="112"/>
      <c r="R151" s="507"/>
    </row>
    <row r="152" spans="1:18">
      <c r="A152" s="99"/>
      <c r="B152" s="162">
        <v>39801</v>
      </c>
      <c r="C152" s="163" t="s">
        <v>379</v>
      </c>
      <c r="D152" s="164" t="s">
        <v>380</v>
      </c>
      <c r="E152" s="103" t="s">
        <v>85</v>
      </c>
      <c r="F152" s="166" t="s">
        <v>498</v>
      </c>
      <c r="G152" s="105">
        <v>50000000</v>
      </c>
      <c r="H152" s="165" t="s">
        <v>14</v>
      </c>
      <c r="I152" s="106"/>
      <c r="J152" s="167"/>
      <c r="K152" s="834"/>
      <c r="L152" s="97" t="str">
        <f t="shared" si="5"/>
        <v/>
      </c>
      <c r="M152" s="108"/>
      <c r="N152" s="168"/>
      <c r="O152" s="115"/>
      <c r="P152" s="169"/>
      <c r="Q152" s="112"/>
      <c r="R152" s="507"/>
    </row>
    <row r="153" spans="1:18" s="237" customFormat="1" ht="28.5">
      <c r="A153" s="130"/>
      <c r="B153" s="170">
        <v>39801</v>
      </c>
      <c r="C153" s="910" t="s">
        <v>381</v>
      </c>
      <c r="D153" s="171" t="s">
        <v>382</v>
      </c>
      <c r="E153" s="619" t="s">
        <v>206</v>
      </c>
      <c r="F153" s="172" t="s">
        <v>498</v>
      </c>
      <c r="G153" s="123">
        <v>25000000</v>
      </c>
      <c r="H153" s="173" t="s">
        <v>14</v>
      </c>
      <c r="I153" s="124">
        <v>40492</v>
      </c>
      <c r="J153" s="174">
        <v>4</v>
      </c>
      <c r="K153" s="835">
        <v>6250000</v>
      </c>
      <c r="L153" s="132">
        <f t="shared" si="5"/>
        <v>18750000</v>
      </c>
      <c r="M153" s="175" t="s">
        <v>316</v>
      </c>
      <c r="N153" s="176"/>
      <c r="O153" s="1566"/>
      <c r="P153" s="177"/>
      <c r="Q153" s="178"/>
      <c r="R153" s="546"/>
    </row>
    <row r="154" spans="1:18">
      <c r="A154" s="99"/>
      <c r="B154" s="162">
        <v>39801</v>
      </c>
      <c r="C154" s="163" t="s">
        <v>383</v>
      </c>
      <c r="D154" s="164" t="s">
        <v>35</v>
      </c>
      <c r="E154" s="103" t="s">
        <v>36</v>
      </c>
      <c r="F154" s="166" t="s">
        <v>498</v>
      </c>
      <c r="G154" s="105">
        <v>48200000</v>
      </c>
      <c r="H154" s="165" t="s">
        <v>14</v>
      </c>
      <c r="I154" s="106"/>
      <c r="J154" s="167"/>
      <c r="K154" s="834"/>
      <c r="L154" s="97" t="str">
        <f t="shared" si="5"/>
        <v/>
      </c>
      <c r="M154" s="108"/>
      <c r="N154" s="168"/>
      <c r="O154" s="115"/>
      <c r="P154" s="169"/>
      <c r="Q154" s="112"/>
      <c r="R154" s="507"/>
    </row>
    <row r="155" spans="1:18">
      <c r="A155" s="99"/>
      <c r="B155" s="162">
        <v>39801</v>
      </c>
      <c r="C155" s="163" t="s">
        <v>384</v>
      </c>
      <c r="D155" s="164" t="s">
        <v>385</v>
      </c>
      <c r="E155" s="103" t="s">
        <v>55</v>
      </c>
      <c r="F155" s="166" t="s">
        <v>498</v>
      </c>
      <c r="G155" s="105">
        <v>12643000</v>
      </c>
      <c r="H155" s="165" t="s">
        <v>14</v>
      </c>
      <c r="I155" s="106"/>
      <c r="J155" s="167"/>
      <c r="K155" s="834"/>
      <c r="L155" s="97" t="str">
        <f t="shared" si="5"/>
        <v/>
      </c>
      <c r="M155" s="108"/>
      <c r="N155" s="168"/>
      <c r="O155" s="115"/>
      <c r="P155" s="169"/>
      <c r="Q155" s="112"/>
      <c r="R155" s="507"/>
    </row>
    <row r="156" spans="1:18">
      <c r="A156" s="99"/>
      <c r="B156" s="162">
        <v>39801</v>
      </c>
      <c r="C156" s="163" t="s">
        <v>386</v>
      </c>
      <c r="D156" s="164" t="s">
        <v>387</v>
      </c>
      <c r="E156" s="103" t="s">
        <v>22</v>
      </c>
      <c r="F156" s="166" t="s">
        <v>498</v>
      </c>
      <c r="G156" s="105">
        <v>40000000</v>
      </c>
      <c r="H156" s="165" t="s">
        <v>14</v>
      </c>
      <c r="I156" s="106">
        <v>39960</v>
      </c>
      <c r="J156" s="107">
        <v>4</v>
      </c>
      <c r="K156" s="834">
        <v>40000000</v>
      </c>
      <c r="L156" s="97">
        <f t="shared" si="5"/>
        <v>0</v>
      </c>
      <c r="M156" s="108" t="s">
        <v>1282</v>
      </c>
      <c r="N156" s="168">
        <v>39988</v>
      </c>
      <c r="O156" s="115" t="s">
        <v>1282</v>
      </c>
      <c r="P156" s="111"/>
      <c r="Q156" s="112" t="s">
        <v>1648</v>
      </c>
      <c r="R156" s="507">
        <v>1040000</v>
      </c>
    </row>
    <row r="157" spans="1:18">
      <c r="A157" s="99"/>
      <c r="B157" s="162">
        <v>39801</v>
      </c>
      <c r="C157" s="163" t="s">
        <v>388</v>
      </c>
      <c r="D157" s="164" t="s">
        <v>389</v>
      </c>
      <c r="E157" s="103" t="s">
        <v>25</v>
      </c>
      <c r="F157" s="166" t="s">
        <v>498</v>
      </c>
      <c r="G157" s="105">
        <v>25000000</v>
      </c>
      <c r="H157" s="165" t="s">
        <v>14</v>
      </c>
      <c r="I157" s="106"/>
      <c r="J157" s="167"/>
      <c r="K157" s="834"/>
      <c r="L157" s="97" t="str">
        <f t="shared" si="5"/>
        <v/>
      </c>
      <c r="M157" s="108"/>
      <c r="N157" s="168"/>
      <c r="O157" s="115"/>
      <c r="P157" s="169"/>
      <c r="Q157" s="112"/>
      <c r="R157" s="507"/>
    </row>
    <row r="158" spans="1:18">
      <c r="A158" s="99"/>
      <c r="B158" s="162">
        <v>39801</v>
      </c>
      <c r="C158" s="163" t="s">
        <v>390</v>
      </c>
      <c r="D158" s="164" t="s">
        <v>391</v>
      </c>
      <c r="E158" s="155" t="s">
        <v>218</v>
      </c>
      <c r="F158" s="166" t="s">
        <v>498</v>
      </c>
      <c r="G158" s="105">
        <v>21000000</v>
      </c>
      <c r="H158" s="165" t="s">
        <v>14</v>
      </c>
      <c r="I158" s="106"/>
      <c r="J158" s="167"/>
      <c r="K158" s="834"/>
      <c r="L158" s="97" t="str">
        <f t="shared" si="5"/>
        <v/>
      </c>
      <c r="M158" s="108"/>
      <c r="N158" s="168"/>
      <c r="O158" s="115"/>
      <c r="P158" s="169"/>
      <c r="Q158" s="112"/>
      <c r="R158" s="507"/>
    </row>
    <row r="159" spans="1:18" s="237" customFormat="1" ht="28.5">
      <c r="A159" s="557" t="s">
        <v>2086</v>
      </c>
      <c r="B159" s="170">
        <v>39801</v>
      </c>
      <c r="C159" s="910" t="s">
        <v>392</v>
      </c>
      <c r="D159" s="171" t="s">
        <v>393</v>
      </c>
      <c r="E159" s="121" t="s">
        <v>125</v>
      </c>
      <c r="F159" s="172" t="s">
        <v>498</v>
      </c>
      <c r="G159" s="123">
        <v>18000000</v>
      </c>
      <c r="H159" s="173" t="s">
        <v>14</v>
      </c>
      <c r="I159" s="124">
        <v>40450</v>
      </c>
      <c r="J159" s="174">
        <v>4</v>
      </c>
      <c r="K159" s="835">
        <v>18000000</v>
      </c>
      <c r="L159" s="132">
        <f t="shared" si="5"/>
        <v>0</v>
      </c>
      <c r="M159" s="175" t="s">
        <v>1282</v>
      </c>
      <c r="N159" s="176"/>
      <c r="O159" s="1566"/>
      <c r="P159" s="177"/>
      <c r="Q159" s="178"/>
      <c r="R159" s="546"/>
    </row>
    <row r="160" spans="1:18">
      <c r="A160" s="99"/>
      <c r="B160" s="162">
        <v>39801</v>
      </c>
      <c r="C160" s="163" t="s">
        <v>394</v>
      </c>
      <c r="D160" s="164" t="s">
        <v>395</v>
      </c>
      <c r="E160" s="103" t="s">
        <v>33</v>
      </c>
      <c r="F160" s="166" t="s">
        <v>498</v>
      </c>
      <c r="G160" s="105">
        <v>250000000</v>
      </c>
      <c r="H160" s="165" t="s">
        <v>14</v>
      </c>
      <c r="I160" s="106">
        <v>40534</v>
      </c>
      <c r="J160" s="167">
        <v>4</v>
      </c>
      <c r="K160" s="834">
        <v>250000000</v>
      </c>
      <c r="L160" s="97">
        <f t="shared" si="5"/>
        <v>0</v>
      </c>
      <c r="M160" s="108" t="s">
        <v>1282</v>
      </c>
      <c r="N160" s="168">
        <v>40582</v>
      </c>
      <c r="O160" s="115" t="s">
        <v>1282</v>
      </c>
      <c r="P160" s="169"/>
      <c r="Q160" s="112" t="s">
        <v>1649</v>
      </c>
      <c r="R160" s="507">
        <v>25964061</v>
      </c>
    </row>
    <row r="161" spans="1:18">
      <c r="A161" s="99"/>
      <c r="B161" s="162">
        <v>39801</v>
      </c>
      <c r="C161" s="163" t="s">
        <v>396</v>
      </c>
      <c r="D161" s="164" t="s">
        <v>397</v>
      </c>
      <c r="E161" s="103" t="s">
        <v>16</v>
      </c>
      <c r="F161" s="166" t="s">
        <v>498</v>
      </c>
      <c r="G161" s="105">
        <v>70000000</v>
      </c>
      <c r="H161" s="165" t="s">
        <v>14</v>
      </c>
      <c r="I161" s="106">
        <v>40114</v>
      </c>
      <c r="J161" s="167">
        <v>5</v>
      </c>
      <c r="K161" s="834">
        <v>70000000</v>
      </c>
      <c r="L161" s="97">
        <f t="shared" si="5"/>
        <v>0</v>
      </c>
      <c r="M161" s="108" t="s">
        <v>1282</v>
      </c>
      <c r="N161" s="168">
        <v>40177</v>
      </c>
      <c r="O161" s="115" t="s">
        <v>1282</v>
      </c>
      <c r="P161" s="169">
        <v>9</v>
      </c>
      <c r="Q161" s="112" t="s">
        <v>1648</v>
      </c>
      <c r="R161" s="507">
        <v>900000</v>
      </c>
    </row>
    <row r="162" spans="1:18">
      <c r="A162" s="99"/>
      <c r="B162" s="162">
        <v>39801</v>
      </c>
      <c r="C162" s="163" t="s">
        <v>398</v>
      </c>
      <c r="D162" s="164" t="s">
        <v>399</v>
      </c>
      <c r="E162" s="103" t="s">
        <v>55</v>
      </c>
      <c r="F162" s="166" t="s">
        <v>498</v>
      </c>
      <c r="G162" s="105">
        <v>14700000</v>
      </c>
      <c r="H162" s="165" t="s">
        <v>14</v>
      </c>
      <c r="I162" s="106">
        <v>40170</v>
      </c>
      <c r="J162" s="167">
        <v>5</v>
      </c>
      <c r="K162" s="834">
        <v>14700000</v>
      </c>
      <c r="L162" s="97">
        <f t="shared" si="5"/>
        <v>0</v>
      </c>
      <c r="M162" s="108" t="s">
        <v>1282</v>
      </c>
      <c r="N162" s="168">
        <v>40219</v>
      </c>
      <c r="O162" s="115" t="s">
        <v>1282</v>
      </c>
      <c r="P162" s="169">
        <v>9</v>
      </c>
      <c r="Q162" s="112" t="s">
        <v>1648</v>
      </c>
      <c r="R162" s="507">
        <v>260000</v>
      </c>
    </row>
    <row r="163" spans="1:18">
      <c r="A163" s="99"/>
      <c r="B163" s="162">
        <v>39801</v>
      </c>
      <c r="C163" s="163" t="s">
        <v>400</v>
      </c>
      <c r="D163" s="164" t="s">
        <v>401</v>
      </c>
      <c r="E163" s="103" t="s">
        <v>55</v>
      </c>
      <c r="F163" s="166" t="s">
        <v>498</v>
      </c>
      <c r="G163" s="105">
        <v>30000000</v>
      </c>
      <c r="H163" s="165" t="s">
        <v>14</v>
      </c>
      <c r="I163" s="106"/>
      <c r="J163" s="167"/>
      <c r="K163" s="834"/>
      <c r="L163" s="97" t="str">
        <f t="shared" si="5"/>
        <v/>
      </c>
      <c r="M163" s="108"/>
      <c r="N163" s="168"/>
      <c r="O163" s="115"/>
      <c r="P163" s="169"/>
      <c r="Q163" s="112"/>
      <c r="R163" s="507"/>
    </row>
    <row r="164" spans="1:18" ht="28.5">
      <c r="A164" s="130">
        <v>18</v>
      </c>
      <c r="B164" s="170">
        <v>39801</v>
      </c>
      <c r="C164" s="171" t="s">
        <v>1789</v>
      </c>
      <c r="D164" s="171" t="s">
        <v>1788</v>
      </c>
      <c r="E164" s="121" t="s">
        <v>55</v>
      </c>
      <c r="F164" s="172" t="s">
        <v>498</v>
      </c>
      <c r="G164" s="123">
        <v>59000000</v>
      </c>
      <c r="H164" s="173" t="s">
        <v>14</v>
      </c>
      <c r="I164" s="124">
        <v>40135</v>
      </c>
      <c r="J164" s="174">
        <v>5</v>
      </c>
      <c r="K164" s="835">
        <v>59000000</v>
      </c>
      <c r="L164" s="132">
        <f t="shared" si="5"/>
        <v>0</v>
      </c>
      <c r="M164" s="175" t="s">
        <v>1282</v>
      </c>
      <c r="N164" s="176">
        <v>40170</v>
      </c>
      <c r="O164" s="1566" t="s">
        <v>1282</v>
      </c>
      <c r="P164" s="177">
        <v>9</v>
      </c>
      <c r="Q164" s="178" t="s">
        <v>1648</v>
      </c>
      <c r="R164" s="546">
        <v>450000</v>
      </c>
    </row>
    <row r="165" spans="1:18">
      <c r="A165" s="99"/>
      <c r="B165" s="162">
        <v>39801</v>
      </c>
      <c r="C165" s="163" t="s">
        <v>403</v>
      </c>
      <c r="D165" s="164" t="s">
        <v>404</v>
      </c>
      <c r="E165" s="103" t="s">
        <v>125</v>
      </c>
      <c r="F165" s="166" t="s">
        <v>498</v>
      </c>
      <c r="G165" s="105">
        <v>14448000</v>
      </c>
      <c r="H165" s="165" t="s">
        <v>14</v>
      </c>
      <c r="I165" s="106"/>
      <c r="J165" s="167"/>
      <c r="K165" s="834"/>
      <c r="L165" s="97" t="str">
        <f t="shared" si="5"/>
        <v/>
      </c>
      <c r="M165" s="108"/>
      <c r="N165" s="168"/>
      <c r="O165" s="115"/>
      <c r="P165" s="169"/>
      <c r="Q165" s="112"/>
      <c r="R165" s="507"/>
    </row>
    <row r="166" spans="1:18">
      <c r="A166" s="99"/>
      <c r="B166" s="162">
        <v>39801</v>
      </c>
      <c r="C166" s="163" t="s">
        <v>405</v>
      </c>
      <c r="D166" s="164" t="s">
        <v>406</v>
      </c>
      <c r="E166" s="165" t="s">
        <v>407</v>
      </c>
      <c r="F166" s="166" t="s">
        <v>498</v>
      </c>
      <c r="G166" s="105">
        <v>30000000</v>
      </c>
      <c r="H166" s="165" t="s">
        <v>14</v>
      </c>
      <c r="I166" s="106">
        <v>40030</v>
      </c>
      <c r="J166" s="107">
        <v>4</v>
      </c>
      <c r="K166" s="834">
        <v>30000000</v>
      </c>
      <c r="L166" s="97">
        <f t="shared" si="5"/>
        <v>0</v>
      </c>
      <c r="M166" s="108" t="s">
        <v>1282</v>
      </c>
      <c r="N166" s="168">
        <v>40086</v>
      </c>
      <c r="O166" s="115" t="s">
        <v>1282</v>
      </c>
      <c r="P166" s="169"/>
      <c r="Q166" s="112" t="s">
        <v>1648</v>
      </c>
      <c r="R166" s="507">
        <v>1400000</v>
      </c>
    </row>
    <row r="167" spans="1:18">
      <c r="A167" s="99"/>
      <c r="B167" s="162">
        <v>39801</v>
      </c>
      <c r="C167" s="163" t="s">
        <v>408</v>
      </c>
      <c r="D167" s="164" t="s">
        <v>409</v>
      </c>
      <c r="E167" s="138" t="s">
        <v>162</v>
      </c>
      <c r="F167" s="166" t="s">
        <v>498</v>
      </c>
      <c r="G167" s="105">
        <v>30255000</v>
      </c>
      <c r="H167" s="165" t="s">
        <v>14</v>
      </c>
      <c r="I167" s="106"/>
      <c r="J167" s="167"/>
      <c r="K167" s="834"/>
      <c r="L167" s="97" t="str">
        <f t="shared" si="5"/>
        <v/>
      </c>
      <c r="M167" s="108"/>
      <c r="N167" s="168"/>
      <c r="O167" s="115"/>
      <c r="P167" s="169"/>
      <c r="Q167" s="112"/>
      <c r="R167" s="507"/>
    </row>
    <row r="168" spans="1:18">
      <c r="A168" s="99"/>
      <c r="B168" s="162">
        <v>39801</v>
      </c>
      <c r="C168" s="163" t="s">
        <v>410</v>
      </c>
      <c r="D168" s="164" t="s">
        <v>411</v>
      </c>
      <c r="E168" s="103" t="s">
        <v>16</v>
      </c>
      <c r="F168" s="166" t="s">
        <v>498</v>
      </c>
      <c r="G168" s="105">
        <v>9090000</v>
      </c>
      <c r="H168" s="165" t="s">
        <v>14</v>
      </c>
      <c r="I168" s="106"/>
      <c r="J168" s="167"/>
      <c r="K168" s="834"/>
      <c r="L168" s="97" t="str">
        <f t="shared" si="5"/>
        <v/>
      </c>
      <c r="M168" s="108"/>
      <c r="N168" s="168"/>
      <c r="O168" s="115"/>
      <c r="P168" s="169"/>
      <c r="Q168" s="112"/>
      <c r="R168" s="507"/>
    </row>
    <row r="169" spans="1:18">
      <c r="A169" s="99"/>
      <c r="B169" s="162">
        <v>39801</v>
      </c>
      <c r="C169" s="163" t="s">
        <v>412</v>
      </c>
      <c r="D169" s="164" t="s">
        <v>413</v>
      </c>
      <c r="E169" s="103" t="s">
        <v>16</v>
      </c>
      <c r="F169" s="166" t="s">
        <v>498</v>
      </c>
      <c r="G169" s="105">
        <v>26918000</v>
      </c>
      <c r="H169" s="165" t="s">
        <v>14</v>
      </c>
      <c r="I169" s="106">
        <v>39946</v>
      </c>
      <c r="J169" s="107">
        <v>4</v>
      </c>
      <c r="K169" s="834">
        <v>26918000</v>
      </c>
      <c r="L169" s="97">
        <f t="shared" si="5"/>
        <v>0</v>
      </c>
      <c r="M169" s="108" t="s">
        <v>1282</v>
      </c>
      <c r="N169" s="168">
        <v>39981</v>
      </c>
      <c r="O169" s="158" t="s">
        <v>1282</v>
      </c>
      <c r="P169" s="111"/>
      <c r="Q169" s="112" t="s">
        <v>1648</v>
      </c>
      <c r="R169" s="507">
        <v>900000</v>
      </c>
    </row>
    <row r="170" spans="1:18">
      <c r="A170" s="99"/>
      <c r="B170" s="162">
        <v>39801</v>
      </c>
      <c r="C170" s="163" t="s">
        <v>414</v>
      </c>
      <c r="D170" s="164" t="s">
        <v>415</v>
      </c>
      <c r="E170" s="165" t="s">
        <v>416</v>
      </c>
      <c r="F170" s="166" t="s">
        <v>498</v>
      </c>
      <c r="G170" s="105">
        <v>81698000</v>
      </c>
      <c r="H170" s="165" t="s">
        <v>14</v>
      </c>
      <c r="I170" s="106"/>
      <c r="J170" s="167"/>
      <c r="K170" s="834"/>
      <c r="L170" s="97" t="str">
        <f t="shared" ref="L170:L201" si="6">IF($K170&lt;&gt;0,$G170-$K170,"")</f>
        <v/>
      </c>
      <c r="M170" s="108"/>
      <c r="N170" s="168"/>
      <c r="O170" s="115"/>
      <c r="P170" s="169"/>
      <c r="Q170" s="112"/>
      <c r="R170" s="507"/>
    </row>
    <row r="171" spans="1:18" s="237" customFormat="1" ht="28.5">
      <c r="A171" s="130"/>
      <c r="B171" s="170">
        <v>39801</v>
      </c>
      <c r="C171" s="910" t="s">
        <v>417</v>
      </c>
      <c r="D171" s="171" t="s">
        <v>402</v>
      </c>
      <c r="E171" s="121" t="s">
        <v>104</v>
      </c>
      <c r="F171" s="172" t="s">
        <v>498</v>
      </c>
      <c r="G171" s="123">
        <v>8779000</v>
      </c>
      <c r="H171" s="173" t="s">
        <v>14</v>
      </c>
      <c r="I171" s="124">
        <v>40590</v>
      </c>
      <c r="J171" s="174">
        <v>4</v>
      </c>
      <c r="K171" s="835">
        <v>2212308</v>
      </c>
      <c r="L171" s="132">
        <f t="shared" si="6"/>
        <v>6566692</v>
      </c>
      <c r="M171" s="175" t="s">
        <v>316</v>
      </c>
      <c r="N171" s="176"/>
      <c r="O171" s="1566"/>
      <c r="P171" s="177"/>
      <c r="Q171" s="178"/>
      <c r="R171" s="546"/>
    </row>
    <row r="172" spans="1:18">
      <c r="A172" s="99">
        <v>2</v>
      </c>
      <c r="B172" s="162">
        <v>39801</v>
      </c>
      <c r="C172" s="163" t="s">
        <v>418</v>
      </c>
      <c r="D172" s="164" t="s">
        <v>419</v>
      </c>
      <c r="E172" s="155" t="s">
        <v>206</v>
      </c>
      <c r="F172" s="166" t="s">
        <v>420</v>
      </c>
      <c r="G172" s="105">
        <v>7289000</v>
      </c>
      <c r="H172" s="165" t="s">
        <v>14</v>
      </c>
      <c r="I172" s="106"/>
      <c r="J172" s="167"/>
      <c r="K172" s="834"/>
      <c r="L172" s="97" t="str">
        <f t="shared" si="6"/>
        <v/>
      </c>
      <c r="M172" s="108"/>
      <c r="N172" s="168"/>
      <c r="O172" s="115"/>
      <c r="P172" s="169"/>
      <c r="Q172" s="112"/>
      <c r="R172" s="507"/>
    </row>
    <row r="173" spans="1:18">
      <c r="A173" s="99">
        <v>2</v>
      </c>
      <c r="B173" s="162">
        <v>39801</v>
      </c>
      <c r="C173" s="163" t="s">
        <v>421</v>
      </c>
      <c r="D173" s="164" t="s">
        <v>49</v>
      </c>
      <c r="E173" s="103" t="s">
        <v>50</v>
      </c>
      <c r="F173" s="166" t="s">
        <v>420</v>
      </c>
      <c r="G173" s="105">
        <v>87631000</v>
      </c>
      <c r="H173" s="165" t="s">
        <v>14</v>
      </c>
      <c r="I173" s="106"/>
      <c r="J173" s="167"/>
      <c r="K173" s="834"/>
      <c r="L173" s="97" t="str">
        <f t="shared" si="6"/>
        <v/>
      </c>
      <c r="M173" s="108"/>
      <c r="N173" s="168"/>
      <c r="O173" s="115"/>
      <c r="P173" s="169"/>
      <c r="Q173" s="112"/>
      <c r="R173" s="507"/>
    </row>
    <row r="174" spans="1:18">
      <c r="A174" s="99">
        <v>2</v>
      </c>
      <c r="B174" s="162">
        <v>39801</v>
      </c>
      <c r="C174" s="163" t="s">
        <v>422</v>
      </c>
      <c r="D174" s="164" t="s">
        <v>423</v>
      </c>
      <c r="E174" s="103" t="s">
        <v>44</v>
      </c>
      <c r="F174" s="166" t="s">
        <v>420</v>
      </c>
      <c r="G174" s="105">
        <v>15540000</v>
      </c>
      <c r="H174" s="165" t="s">
        <v>14</v>
      </c>
      <c r="I174" s="106"/>
      <c r="J174" s="167"/>
      <c r="K174" s="834"/>
      <c r="L174" s="97" t="str">
        <f t="shared" si="6"/>
        <v/>
      </c>
      <c r="M174" s="108"/>
      <c r="N174" s="168"/>
      <c r="O174" s="115"/>
      <c r="P174" s="169"/>
      <c r="Q174" s="112"/>
      <c r="R174" s="507"/>
    </row>
    <row r="175" spans="1:18" s="180" customFormat="1">
      <c r="A175" s="99" t="s">
        <v>484</v>
      </c>
      <c r="B175" s="162">
        <v>39801</v>
      </c>
      <c r="C175" s="163" t="s">
        <v>424</v>
      </c>
      <c r="D175" s="164" t="s">
        <v>21</v>
      </c>
      <c r="E175" s="103" t="s">
        <v>22</v>
      </c>
      <c r="F175" s="166" t="s">
        <v>425</v>
      </c>
      <c r="G175" s="105">
        <v>12063000</v>
      </c>
      <c r="H175" s="165" t="s">
        <v>14</v>
      </c>
      <c r="I175" s="106"/>
      <c r="J175" s="167"/>
      <c r="K175" s="834"/>
      <c r="L175" s="97" t="str">
        <f t="shared" si="6"/>
        <v/>
      </c>
      <c r="M175" s="108"/>
      <c r="N175" s="168"/>
      <c r="O175" s="115"/>
      <c r="P175" s="169"/>
      <c r="Q175" s="179"/>
      <c r="R175" s="507"/>
    </row>
    <row r="176" spans="1:18">
      <c r="A176" s="99">
        <v>2</v>
      </c>
      <c r="B176" s="162">
        <v>39801</v>
      </c>
      <c r="C176" s="163" t="s">
        <v>426</v>
      </c>
      <c r="D176" s="164" t="s">
        <v>144</v>
      </c>
      <c r="E176" s="103" t="s">
        <v>50</v>
      </c>
      <c r="F176" s="166" t="s">
        <v>420</v>
      </c>
      <c r="G176" s="105">
        <v>26038000</v>
      </c>
      <c r="H176" s="165" t="s">
        <v>14</v>
      </c>
      <c r="I176" s="106"/>
      <c r="J176" s="167"/>
      <c r="K176" s="834"/>
      <c r="L176" s="97" t="str">
        <f t="shared" si="6"/>
        <v/>
      </c>
      <c r="M176" s="108"/>
      <c r="N176" s="168"/>
      <c r="O176" s="115"/>
      <c r="P176" s="169"/>
      <c r="Q176" s="112"/>
      <c r="R176" s="507"/>
    </row>
    <row r="177" spans="1:18">
      <c r="A177" s="99">
        <v>2</v>
      </c>
      <c r="B177" s="162">
        <v>39801</v>
      </c>
      <c r="C177" s="163" t="s">
        <v>1306</v>
      </c>
      <c r="D177" s="164" t="s">
        <v>38</v>
      </c>
      <c r="E177" s="103" t="s">
        <v>25</v>
      </c>
      <c r="F177" s="166" t="s">
        <v>420</v>
      </c>
      <c r="G177" s="105">
        <v>16200000</v>
      </c>
      <c r="H177" s="165" t="s">
        <v>14</v>
      </c>
      <c r="I177" s="106"/>
      <c r="J177" s="167"/>
      <c r="K177" s="834"/>
      <c r="L177" s="97" t="str">
        <f t="shared" si="6"/>
        <v/>
      </c>
      <c r="M177" s="108"/>
      <c r="N177" s="168"/>
      <c r="O177" s="115"/>
      <c r="P177" s="169"/>
      <c r="Q177" s="112"/>
      <c r="R177" s="507"/>
    </row>
    <row r="178" spans="1:18">
      <c r="A178" s="99">
        <v>2</v>
      </c>
      <c r="B178" s="162">
        <v>39801</v>
      </c>
      <c r="C178" s="163" t="s">
        <v>427</v>
      </c>
      <c r="D178" s="164" t="s">
        <v>32</v>
      </c>
      <c r="E178" s="103" t="s">
        <v>33</v>
      </c>
      <c r="F178" s="166" t="s">
        <v>420</v>
      </c>
      <c r="G178" s="105">
        <v>35500000</v>
      </c>
      <c r="H178" s="165" t="s">
        <v>14</v>
      </c>
      <c r="I178" s="106"/>
      <c r="J178" s="167"/>
      <c r="K178" s="834"/>
      <c r="L178" s="97" t="str">
        <f t="shared" si="6"/>
        <v/>
      </c>
      <c r="M178" s="108"/>
      <c r="N178" s="168"/>
      <c r="O178" s="115"/>
      <c r="P178" s="169"/>
      <c r="Q178" s="112"/>
      <c r="R178" s="507"/>
    </row>
    <row r="179" spans="1:18">
      <c r="A179" s="99">
        <v>2</v>
      </c>
      <c r="B179" s="162">
        <v>39801</v>
      </c>
      <c r="C179" s="163" t="s">
        <v>428</v>
      </c>
      <c r="D179" s="164" t="s">
        <v>366</v>
      </c>
      <c r="E179" s="103" t="s">
        <v>25</v>
      </c>
      <c r="F179" s="166" t="s">
        <v>420</v>
      </c>
      <c r="G179" s="105">
        <v>43000000</v>
      </c>
      <c r="H179" s="165" t="s">
        <v>14</v>
      </c>
      <c r="I179" s="106"/>
      <c r="J179" s="167"/>
      <c r="K179" s="834"/>
      <c r="L179" s="97" t="str">
        <f t="shared" si="6"/>
        <v/>
      </c>
      <c r="M179" s="108"/>
      <c r="N179" s="168"/>
      <c r="O179" s="115"/>
      <c r="P179" s="169"/>
      <c r="Q179" s="112"/>
      <c r="R179" s="507"/>
    </row>
    <row r="180" spans="1:18">
      <c r="A180" s="99">
        <v>2</v>
      </c>
      <c r="B180" s="162">
        <v>39801</v>
      </c>
      <c r="C180" s="163" t="s">
        <v>485</v>
      </c>
      <c r="D180" s="164" t="s">
        <v>486</v>
      </c>
      <c r="E180" s="165" t="s">
        <v>487</v>
      </c>
      <c r="F180" s="166" t="s">
        <v>420</v>
      </c>
      <c r="G180" s="105">
        <v>1834000</v>
      </c>
      <c r="H180" s="165" t="s">
        <v>14</v>
      </c>
      <c r="I180" s="106"/>
      <c r="J180" s="167"/>
      <c r="K180" s="834"/>
      <c r="L180" s="97" t="str">
        <f t="shared" si="6"/>
        <v/>
      </c>
      <c r="M180" s="108"/>
      <c r="N180" s="168"/>
      <c r="O180" s="115"/>
      <c r="P180" s="169"/>
      <c r="Q180" s="112"/>
      <c r="R180" s="507"/>
    </row>
    <row r="181" spans="1:18">
      <c r="A181" s="99">
        <v>2</v>
      </c>
      <c r="B181" s="162">
        <v>39801</v>
      </c>
      <c r="C181" s="163" t="s">
        <v>488</v>
      </c>
      <c r="D181" s="164" t="s">
        <v>489</v>
      </c>
      <c r="E181" s="103" t="s">
        <v>33</v>
      </c>
      <c r="F181" s="166" t="s">
        <v>420</v>
      </c>
      <c r="G181" s="105">
        <v>38000000</v>
      </c>
      <c r="H181" s="165" t="s">
        <v>14</v>
      </c>
      <c r="I181" s="106"/>
      <c r="J181" s="167"/>
      <c r="K181" s="834"/>
      <c r="L181" s="97" t="str">
        <f t="shared" si="6"/>
        <v/>
      </c>
      <c r="M181" s="108"/>
      <c r="N181" s="168"/>
      <c r="O181" s="115"/>
      <c r="P181" s="169"/>
      <c r="Q181" s="112"/>
      <c r="R181" s="507"/>
    </row>
    <row r="182" spans="1:18">
      <c r="A182" s="99">
        <v>2</v>
      </c>
      <c r="B182" s="162">
        <v>39801</v>
      </c>
      <c r="C182" s="163" t="s">
        <v>490</v>
      </c>
      <c r="D182" s="164" t="s">
        <v>491</v>
      </c>
      <c r="E182" s="138" t="s">
        <v>180</v>
      </c>
      <c r="F182" s="166" t="s">
        <v>420</v>
      </c>
      <c r="G182" s="105">
        <v>36282000</v>
      </c>
      <c r="H182" s="165" t="s">
        <v>14</v>
      </c>
      <c r="I182" s="106"/>
      <c r="J182" s="167"/>
      <c r="K182" s="834"/>
      <c r="L182" s="97" t="str">
        <f t="shared" si="6"/>
        <v/>
      </c>
      <c r="M182" s="108"/>
      <c r="N182" s="168"/>
      <c r="O182" s="115"/>
      <c r="P182" s="169"/>
      <c r="Q182" s="112"/>
      <c r="R182" s="507"/>
    </row>
    <row r="183" spans="1:18">
      <c r="A183" s="99">
        <v>2</v>
      </c>
      <c r="B183" s="162">
        <v>39801</v>
      </c>
      <c r="C183" s="163" t="s">
        <v>492</v>
      </c>
      <c r="D183" s="164" t="s">
        <v>493</v>
      </c>
      <c r="E183" s="103" t="s">
        <v>44</v>
      </c>
      <c r="F183" s="166" t="s">
        <v>420</v>
      </c>
      <c r="G183" s="105">
        <v>6000000</v>
      </c>
      <c r="H183" s="165" t="s">
        <v>14</v>
      </c>
      <c r="I183" s="106"/>
      <c r="J183" s="167"/>
      <c r="K183" s="834"/>
      <c r="L183" s="97" t="str">
        <f t="shared" si="6"/>
        <v/>
      </c>
      <c r="M183" s="108"/>
      <c r="N183" s="168"/>
      <c r="O183" s="115"/>
      <c r="P183" s="169"/>
      <c r="Q183" s="112"/>
      <c r="R183" s="507"/>
    </row>
    <row r="184" spans="1:18">
      <c r="A184" s="99">
        <v>2</v>
      </c>
      <c r="B184" s="162">
        <v>39801</v>
      </c>
      <c r="C184" s="163" t="s">
        <v>494</v>
      </c>
      <c r="D184" s="164" t="s">
        <v>38</v>
      </c>
      <c r="E184" s="103" t="s">
        <v>25</v>
      </c>
      <c r="F184" s="166" t="s">
        <v>420</v>
      </c>
      <c r="G184" s="105">
        <v>10000000</v>
      </c>
      <c r="H184" s="165" t="s">
        <v>14</v>
      </c>
      <c r="I184" s="106"/>
      <c r="J184" s="167"/>
      <c r="K184" s="834"/>
      <c r="L184" s="97" t="str">
        <f t="shared" si="6"/>
        <v/>
      </c>
      <c r="M184" s="108"/>
      <c r="N184" s="168"/>
      <c r="O184" s="115"/>
      <c r="P184" s="169"/>
      <c r="Q184" s="112"/>
      <c r="R184" s="507"/>
    </row>
    <row r="185" spans="1:18">
      <c r="A185" s="99">
        <v>2</v>
      </c>
      <c r="B185" s="162">
        <v>39801</v>
      </c>
      <c r="C185" s="163" t="s">
        <v>495</v>
      </c>
      <c r="D185" s="164" t="s">
        <v>103</v>
      </c>
      <c r="E185" s="103" t="s">
        <v>104</v>
      </c>
      <c r="F185" s="166" t="s">
        <v>420</v>
      </c>
      <c r="G185" s="105">
        <v>9294000</v>
      </c>
      <c r="H185" s="165" t="s">
        <v>14</v>
      </c>
      <c r="I185" s="106"/>
      <c r="J185" s="167"/>
      <c r="K185" s="834"/>
      <c r="L185" s="97" t="str">
        <f t="shared" si="6"/>
        <v/>
      </c>
      <c r="M185" s="108"/>
      <c r="N185" s="168"/>
      <c r="O185" s="115"/>
      <c r="P185" s="169"/>
      <c r="Q185" s="112"/>
      <c r="R185" s="507"/>
    </row>
    <row r="186" spans="1:18">
      <c r="A186" s="99"/>
      <c r="B186" s="181">
        <v>39805</v>
      </c>
      <c r="C186" s="182" t="s">
        <v>496</v>
      </c>
      <c r="D186" s="183" t="s">
        <v>497</v>
      </c>
      <c r="E186" s="103" t="s">
        <v>61</v>
      </c>
      <c r="F186" s="184" t="s">
        <v>498</v>
      </c>
      <c r="G186" s="105">
        <v>80000000</v>
      </c>
      <c r="H186" s="185" t="s">
        <v>14</v>
      </c>
      <c r="I186" s="106">
        <v>40233</v>
      </c>
      <c r="J186" s="186">
        <v>5</v>
      </c>
      <c r="K186" s="834">
        <v>80000000</v>
      </c>
      <c r="L186" s="97">
        <f t="shared" si="6"/>
        <v>0</v>
      </c>
      <c r="M186" s="108" t="s">
        <v>1282</v>
      </c>
      <c r="N186" s="157">
        <v>40331</v>
      </c>
      <c r="O186" s="115" t="s">
        <v>1282</v>
      </c>
      <c r="P186" s="187">
        <v>9</v>
      </c>
      <c r="Q186" s="112" t="s">
        <v>1649</v>
      </c>
      <c r="R186" s="507">
        <v>3116283.9</v>
      </c>
    </row>
    <row r="187" spans="1:18" s="237" customFormat="1" ht="28.5">
      <c r="A187" s="130"/>
      <c r="B187" s="193">
        <v>39805</v>
      </c>
      <c r="C187" s="679" t="s">
        <v>499</v>
      </c>
      <c r="D187" s="680" t="s">
        <v>99</v>
      </c>
      <c r="E187" s="121" t="s">
        <v>25</v>
      </c>
      <c r="F187" s="673" t="s">
        <v>498</v>
      </c>
      <c r="G187" s="123">
        <v>23864000</v>
      </c>
      <c r="H187" s="197" t="s">
        <v>14</v>
      </c>
      <c r="I187" s="124">
        <v>40597</v>
      </c>
      <c r="J187" s="625">
        <v>4</v>
      </c>
      <c r="K187" s="835">
        <v>15000000</v>
      </c>
      <c r="L187" s="132">
        <f t="shared" si="6"/>
        <v>8864000</v>
      </c>
      <c r="M187" s="175" t="s">
        <v>316</v>
      </c>
      <c r="N187" s="626"/>
      <c r="O187" s="1566"/>
      <c r="P187" s="627"/>
      <c r="Q187" s="178"/>
      <c r="R187" s="546"/>
    </row>
    <row r="188" spans="1:18">
      <c r="A188" s="99"/>
      <c r="B188" s="181">
        <v>39805</v>
      </c>
      <c r="C188" s="182" t="s">
        <v>500</v>
      </c>
      <c r="D188" s="183" t="s">
        <v>501</v>
      </c>
      <c r="E188" s="103" t="s">
        <v>50</v>
      </c>
      <c r="F188" s="184" t="s">
        <v>498</v>
      </c>
      <c r="G188" s="105">
        <v>216000000</v>
      </c>
      <c r="H188" s="185" t="s">
        <v>14</v>
      </c>
      <c r="I188" s="106"/>
      <c r="J188" s="186"/>
      <c r="K188" s="834"/>
      <c r="L188" s="97" t="str">
        <f t="shared" si="6"/>
        <v/>
      </c>
      <c r="M188" s="108"/>
      <c r="N188" s="157"/>
      <c r="O188" s="115"/>
      <c r="P188" s="187"/>
      <c r="Q188" s="112"/>
      <c r="R188" s="507"/>
    </row>
    <row r="189" spans="1:18">
      <c r="A189" s="99"/>
      <c r="B189" s="181">
        <v>39805</v>
      </c>
      <c r="C189" s="182" t="s">
        <v>502</v>
      </c>
      <c r="D189" s="183" t="s">
        <v>39</v>
      </c>
      <c r="E189" s="103" t="s">
        <v>40</v>
      </c>
      <c r="F189" s="184" t="s">
        <v>498</v>
      </c>
      <c r="G189" s="105">
        <v>7400000</v>
      </c>
      <c r="H189" s="185" t="s">
        <v>14</v>
      </c>
      <c r="I189" s="106"/>
      <c r="J189" s="186"/>
      <c r="K189" s="834"/>
      <c r="L189" s="97" t="str">
        <f t="shared" si="6"/>
        <v/>
      </c>
      <c r="M189" s="108"/>
      <c r="N189" s="157"/>
      <c r="O189" s="115"/>
      <c r="P189" s="187"/>
      <c r="Q189" s="112"/>
      <c r="R189" s="507"/>
    </row>
    <row r="190" spans="1:18">
      <c r="A190" s="99"/>
      <c r="B190" s="181">
        <v>39805</v>
      </c>
      <c r="C190" s="182" t="s">
        <v>503</v>
      </c>
      <c r="D190" s="183" t="s">
        <v>504</v>
      </c>
      <c r="E190" s="103" t="s">
        <v>16</v>
      </c>
      <c r="F190" s="184" t="s">
        <v>498</v>
      </c>
      <c r="G190" s="105">
        <v>600000000</v>
      </c>
      <c r="H190" s="185" t="s">
        <v>14</v>
      </c>
      <c r="I190" s="106"/>
      <c r="J190" s="186"/>
      <c r="K190" s="834"/>
      <c r="L190" s="97" t="str">
        <f t="shared" si="6"/>
        <v/>
      </c>
      <c r="M190" s="108"/>
      <c r="N190" s="157"/>
      <c r="O190" s="115"/>
      <c r="P190" s="187"/>
      <c r="Q190" s="112"/>
      <c r="R190" s="507"/>
    </row>
    <row r="191" spans="1:18">
      <c r="A191" s="99"/>
      <c r="B191" s="181">
        <v>39805</v>
      </c>
      <c r="C191" s="182" t="s">
        <v>505</v>
      </c>
      <c r="D191" s="183" t="s">
        <v>506</v>
      </c>
      <c r="E191" s="155" t="s">
        <v>218</v>
      </c>
      <c r="F191" s="184" t="s">
        <v>498</v>
      </c>
      <c r="G191" s="105">
        <v>7500000</v>
      </c>
      <c r="H191" s="185" t="s">
        <v>14</v>
      </c>
      <c r="I191" s="106"/>
      <c r="J191" s="186"/>
      <c r="K191" s="834"/>
      <c r="L191" s="97" t="str">
        <f t="shared" si="6"/>
        <v/>
      </c>
      <c r="M191" s="108"/>
      <c r="N191" s="157"/>
      <c r="O191" s="115"/>
      <c r="P191" s="187"/>
      <c r="Q191" s="112"/>
      <c r="R191" s="507"/>
    </row>
    <row r="192" spans="1:18">
      <c r="A192" s="99"/>
      <c r="B192" s="181">
        <v>39805</v>
      </c>
      <c r="C192" s="182" t="s">
        <v>507</v>
      </c>
      <c r="D192" s="183" t="s">
        <v>508</v>
      </c>
      <c r="E192" s="103" t="s">
        <v>61</v>
      </c>
      <c r="F192" s="184" t="s">
        <v>498</v>
      </c>
      <c r="G192" s="105">
        <v>100000000</v>
      </c>
      <c r="H192" s="185" t="s">
        <v>14</v>
      </c>
      <c r="I192" s="106"/>
      <c r="J192" s="186"/>
      <c r="K192" s="834"/>
      <c r="L192" s="97" t="str">
        <f t="shared" si="6"/>
        <v/>
      </c>
      <c r="M192" s="108"/>
      <c r="N192" s="157"/>
      <c r="O192" s="115"/>
      <c r="P192" s="187"/>
      <c r="Q192" s="112"/>
      <c r="R192" s="507"/>
    </row>
    <row r="193" spans="1:18">
      <c r="A193" s="99"/>
      <c r="B193" s="181">
        <v>39805</v>
      </c>
      <c r="C193" s="182" t="s">
        <v>509</v>
      </c>
      <c r="D193" s="183" t="s">
        <v>510</v>
      </c>
      <c r="E193" s="103" t="s">
        <v>58</v>
      </c>
      <c r="F193" s="184" t="s">
        <v>498</v>
      </c>
      <c r="G193" s="105">
        <v>72278000</v>
      </c>
      <c r="H193" s="185" t="s">
        <v>14</v>
      </c>
      <c r="I193" s="106"/>
      <c r="J193" s="186"/>
      <c r="K193" s="834"/>
      <c r="L193" s="97" t="str">
        <f t="shared" si="6"/>
        <v/>
      </c>
      <c r="M193" s="108"/>
      <c r="N193" s="157"/>
      <c r="O193" s="115"/>
      <c r="P193" s="187"/>
      <c r="Q193" s="112"/>
      <c r="R193" s="507"/>
    </row>
    <row r="194" spans="1:18">
      <c r="A194" s="99"/>
      <c r="B194" s="181">
        <v>39805</v>
      </c>
      <c r="C194" s="182" t="s">
        <v>511</v>
      </c>
      <c r="D194" s="183" t="s">
        <v>512</v>
      </c>
      <c r="E194" s="103" t="s">
        <v>44</v>
      </c>
      <c r="F194" s="184" t="s">
        <v>498</v>
      </c>
      <c r="G194" s="105">
        <v>11560000</v>
      </c>
      <c r="H194" s="185" t="s">
        <v>14</v>
      </c>
      <c r="I194" s="106"/>
      <c r="J194" s="186"/>
      <c r="K194" s="834"/>
      <c r="L194" s="97" t="str">
        <f t="shared" si="6"/>
        <v/>
      </c>
      <c r="M194" s="108"/>
      <c r="N194" s="157"/>
      <c r="O194" s="115"/>
      <c r="P194" s="187"/>
      <c r="Q194" s="112"/>
      <c r="R194" s="507"/>
    </row>
    <row r="195" spans="1:18" s="237" customFormat="1" ht="28.5">
      <c r="A195" s="130"/>
      <c r="B195" s="193">
        <v>39805</v>
      </c>
      <c r="C195" s="679" t="s">
        <v>513</v>
      </c>
      <c r="D195" s="680" t="s">
        <v>514</v>
      </c>
      <c r="E195" s="121" t="s">
        <v>16</v>
      </c>
      <c r="F195" s="673" t="s">
        <v>498</v>
      </c>
      <c r="G195" s="123">
        <v>37515000</v>
      </c>
      <c r="H195" s="197" t="s">
        <v>14</v>
      </c>
      <c r="I195" s="124">
        <v>40597</v>
      </c>
      <c r="J195" s="625">
        <v>4</v>
      </c>
      <c r="K195" s="835">
        <v>12505000</v>
      </c>
      <c r="L195" s="132">
        <f t="shared" si="6"/>
        <v>25010000</v>
      </c>
      <c r="M195" s="175" t="s">
        <v>316</v>
      </c>
      <c r="N195" s="626"/>
      <c r="O195" s="1566"/>
      <c r="P195" s="627"/>
      <c r="Q195" s="178"/>
      <c r="R195" s="546"/>
    </row>
    <row r="196" spans="1:18">
      <c r="A196" s="99"/>
      <c r="B196" s="181">
        <v>39805</v>
      </c>
      <c r="C196" s="182" t="s">
        <v>515</v>
      </c>
      <c r="D196" s="183" t="s">
        <v>516</v>
      </c>
      <c r="E196" s="155" t="s">
        <v>218</v>
      </c>
      <c r="F196" s="184" t="s">
        <v>498</v>
      </c>
      <c r="G196" s="105">
        <v>376500000</v>
      </c>
      <c r="H196" s="185" t="s">
        <v>14</v>
      </c>
      <c r="I196" s="106">
        <v>40373</v>
      </c>
      <c r="J196" s="186">
        <v>4</v>
      </c>
      <c r="K196" s="834">
        <v>376500000</v>
      </c>
      <c r="L196" s="97">
        <f t="shared" si="6"/>
        <v>0</v>
      </c>
      <c r="M196" s="108" t="s">
        <v>1282</v>
      </c>
      <c r="N196" s="157">
        <v>40429</v>
      </c>
      <c r="O196" s="115" t="s">
        <v>1282</v>
      </c>
      <c r="P196" s="187"/>
      <c r="Q196" s="112" t="s">
        <v>1648</v>
      </c>
      <c r="R196" s="507">
        <v>10800000</v>
      </c>
    </row>
    <row r="197" spans="1:18" s="237" customFormat="1" ht="28.5">
      <c r="A197" s="557" t="s">
        <v>1999</v>
      </c>
      <c r="B197" s="193">
        <v>39805</v>
      </c>
      <c r="C197" s="679" t="s">
        <v>517</v>
      </c>
      <c r="D197" s="680" t="s">
        <v>518</v>
      </c>
      <c r="E197" s="121" t="s">
        <v>52</v>
      </c>
      <c r="F197" s="673" t="s">
        <v>498</v>
      </c>
      <c r="G197" s="123">
        <v>10300000</v>
      </c>
      <c r="H197" s="197" t="s">
        <v>14</v>
      </c>
      <c r="I197" s="124">
        <v>40424</v>
      </c>
      <c r="J197" s="625">
        <v>4</v>
      </c>
      <c r="K197" s="835">
        <v>10300000</v>
      </c>
      <c r="L197" s="132">
        <f t="shared" si="6"/>
        <v>0</v>
      </c>
      <c r="M197" s="175" t="s">
        <v>1282</v>
      </c>
      <c r="N197" s="626"/>
      <c r="O197" s="1566"/>
      <c r="P197" s="627"/>
      <c r="Q197" s="178"/>
      <c r="R197" s="546"/>
    </row>
    <row r="198" spans="1:18">
      <c r="A198" s="99"/>
      <c r="B198" s="181">
        <v>39805</v>
      </c>
      <c r="C198" s="182" t="s">
        <v>519</v>
      </c>
      <c r="D198" s="183" t="s">
        <v>520</v>
      </c>
      <c r="E198" s="155" t="s">
        <v>206</v>
      </c>
      <c r="F198" s="184" t="s">
        <v>498</v>
      </c>
      <c r="G198" s="105">
        <v>32382000</v>
      </c>
      <c r="H198" s="185" t="s">
        <v>14</v>
      </c>
      <c r="I198" s="106"/>
      <c r="J198" s="186"/>
      <c r="K198" s="834"/>
      <c r="L198" s="97" t="str">
        <f t="shared" si="6"/>
        <v/>
      </c>
      <c r="M198" s="108"/>
      <c r="N198" s="157"/>
      <c r="O198" s="115"/>
      <c r="P198" s="187"/>
      <c r="Q198" s="112"/>
      <c r="R198" s="507"/>
    </row>
    <row r="199" spans="1:18">
      <c r="A199" s="99"/>
      <c r="B199" s="181">
        <v>39805</v>
      </c>
      <c r="C199" s="182" t="s">
        <v>521</v>
      </c>
      <c r="D199" s="183" t="s">
        <v>43</v>
      </c>
      <c r="E199" s="103" t="s">
        <v>44</v>
      </c>
      <c r="F199" s="184" t="s">
        <v>498</v>
      </c>
      <c r="G199" s="105">
        <v>10800000</v>
      </c>
      <c r="H199" s="185" t="s">
        <v>14</v>
      </c>
      <c r="I199" s="106">
        <v>40569</v>
      </c>
      <c r="J199" s="186">
        <v>4</v>
      </c>
      <c r="K199" s="834">
        <v>10800000</v>
      </c>
      <c r="L199" s="97">
        <f t="shared" si="6"/>
        <v>0</v>
      </c>
      <c r="M199" s="108" t="s">
        <v>1282</v>
      </c>
      <c r="N199" s="157"/>
      <c r="O199" s="115"/>
      <c r="P199" s="187"/>
      <c r="Q199" s="112"/>
      <c r="R199" s="507"/>
    </row>
    <row r="200" spans="1:18">
      <c r="A200" s="99"/>
      <c r="B200" s="181">
        <v>39805</v>
      </c>
      <c r="C200" s="182" t="s">
        <v>522</v>
      </c>
      <c r="D200" s="183" t="s">
        <v>523</v>
      </c>
      <c r="E200" s="103" t="s">
        <v>75</v>
      </c>
      <c r="F200" s="184" t="s">
        <v>498</v>
      </c>
      <c r="G200" s="105">
        <v>26000000</v>
      </c>
      <c r="H200" s="185" t="s">
        <v>14</v>
      </c>
      <c r="I200" s="106"/>
      <c r="J200" s="186"/>
      <c r="K200" s="834"/>
      <c r="L200" s="97" t="str">
        <f t="shared" si="6"/>
        <v/>
      </c>
      <c r="M200" s="108"/>
      <c r="N200" s="157"/>
      <c r="O200" s="115"/>
      <c r="P200" s="187"/>
      <c r="Q200" s="112"/>
      <c r="R200" s="507"/>
    </row>
    <row r="201" spans="1:18">
      <c r="A201" s="99"/>
      <c r="B201" s="181">
        <v>39805</v>
      </c>
      <c r="C201" s="182" t="s">
        <v>524</v>
      </c>
      <c r="D201" s="183" t="s">
        <v>525</v>
      </c>
      <c r="E201" s="103" t="s">
        <v>85</v>
      </c>
      <c r="F201" s="184" t="s">
        <v>498</v>
      </c>
      <c r="G201" s="105">
        <v>10685000</v>
      </c>
      <c r="H201" s="185" t="s">
        <v>14</v>
      </c>
      <c r="I201" s="106"/>
      <c r="J201" s="186"/>
      <c r="K201" s="834"/>
      <c r="L201" s="97" t="str">
        <f t="shared" si="6"/>
        <v/>
      </c>
      <c r="M201" s="108"/>
      <c r="N201" s="157"/>
      <c r="O201" s="115"/>
      <c r="P201" s="187"/>
      <c r="Q201" s="112"/>
      <c r="R201" s="507"/>
    </row>
    <row r="202" spans="1:18">
      <c r="A202" s="99"/>
      <c r="B202" s="181">
        <v>39805</v>
      </c>
      <c r="C202" s="182" t="s">
        <v>526</v>
      </c>
      <c r="D202" s="183" t="s">
        <v>15</v>
      </c>
      <c r="E202" s="103" t="s">
        <v>16</v>
      </c>
      <c r="F202" s="184" t="s">
        <v>498</v>
      </c>
      <c r="G202" s="105">
        <v>42000000</v>
      </c>
      <c r="H202" s="185" t="s">
        <v>14</v>
      </c>
      <c r="I202" s="106"/>
      <c r="J202" s="186"/>
      <c r="K202" s="834"/>
      <c r="L202" s="97" t="str">
        <f t="shared" ref="L202:L232" si="7">IF($K202&lt;&gt;0,$G202-$K202,"")</f>
        <v/>
      </c>
      <c r="M202" s="108"/>
      <c r="N202" s="157"/>
      <c r="O202" s="115"/>
      <c r="P202" s="187"/>
      <c r="Q202" s="112"/>
      <c r="R202" s="507"/>
    </row>
    <row r="203" spans="1:18">
      <c r="A203" s="99"/>
      <c r="B203" s="181">
        <v>39805</v>
      </c>
      <c r="C203" s="182" t="s">
        <v>527</v>
      </c>
      <c r="D203" s="183" t="s">
        <v>15</v>
      </c>
      <c r="E203" s="103" t="s">
        <v>16</v>
      </c>
      <c r="F203" s="184" t="s">
        <v>498</v>
      </c>
      <c r="G203" s="105">
        <v>25000000</v>
      </c>
      <c r="H203" s="185" t="s">
        <v>14</v>
      </c>
      <c r="I203" s="106"/>
      <c r="J203" s="186"/>
      <c r="K203" s="834"/>
      <c r="L203" s="97" t="str">
        <f t="shared" si="7"/>
        <v/>
      </c>
      <c r="M203" s="108"/>
      <c r="N203" s="157"/>
      <c r="O203" s="115"/>
      <c r="P203" s="187"/>
      <c r="Q203" s="112"/>
      <c r="R203" s="507"/>
    </row>
    <row r="204" spans="1:18">
      <c r="A204" s="99"/>
      <c r="B204" s="181">
        <v>39805</v>
      </c>
      <c r="C204" s="182" t="s">
        <v>528</v>
      </c>
      <c r="D204" s="183" t="s">
        <v>529</v>
      </c>
      <c r="E204" s="103" t="s">
        <v>13</v>
      </c>
      <c r="F204" s="184" t="s">
        <v>498</v>
      </c>
      <c r="G204" s="105">
        <v>25054000</v>
      </c>
      <c r="H204" s="185" t="s">
        <v>14</v>
      </c>
      <c r="I204" s="106"/>
      <c r="J204" s="186"/>
      <c r="K204" s="834"/>
      <c r="L204" s="97" t="str">
        <f t="shared" si="7"/>
        <v/>
      </c>
      <c r="M204" s="108"/>
      <c r="N204" s="157"/>
      <c r="O204" s="115"/>
      <c r="P204" s="187"/>
      <c r="Q204" s="112"/>
      <c r="R204" s="507"/>
    </row>
    <row r="205" spans="1:18">
      <c r="A205" s="99"/>
      <c r="B205" s="181">
        <v>39805</v>
      </c>
      <c r="C205" s="182" t="s">
        <v>530</v>
      </c>
      <c r="D205" s="183" t="s">
        <v>531</v>
      </c>
      <c r="E205" s="155" t="s">
        <v>218</v>
      </c>
      <c r="F205" s="184" t="s">
        <v>498</v>
      </c>
      <c r="G205" s="105">
        <v>31762000</v>
      </c>
      <c r="H205" s="185" t="s">
        <v>14</v>
      </c>
      <c r="I205" s="106"/>
      <c r="J205" s="186"/>
      <c r="K205" s="834"/>
      <c r="L205" s="97" t="str">
        <f t="shared" si="7"/>
        <v/>
      </c>
      <c r="M205" s="108"/>
      <c r="N205" s="157"/>
      <c r="O205" s="115"/>
      <c r="P205" s="187"/>
      <c r="Q205" s="112"/>
      <c r="R205" s="507"/>
    </row>
    <row r="206" spans="1:18">
      <c r="A206" s="99"/>
      <c r="B206" s="181">
        <v>39805</v>
      </c>
      <c r="C206" s="182" t="s">
        <v>532</v>
      </c>
      <c r="D206" s="183" t="s">
        <v>533</v>
      </c>
      <c r="E206" s="103" t="s">
        <v>40</v>
      </c>
      <c r="F206" s="184" t="s">
        <v>498</v>
      </c>
      <c r="G206" s="105">
        <v>16641000</v>
      </c>
      <c r="H206" s="185" t="s">
        <v>14</v>
      </c>
      <c r="I206" s="106"/>
      <c r="J206" s="186"/>
      <c r="K206" s="834"/>
      <c r="L206" s="97" t="str">
        <f t="shared" si="7"/>
        <v/>
      </c>
      <c r="M206" s="108"/>
      <c r="N206" s="157"/>
      <c r="O206" s="115"/>
      <c r="P206" s="187"/>
      <c r="Q206" s="112"/>
      <c r="R206" s="507"/>
    </row>
    <row r="207" spans="1:18">
      <c r="A207" s="99"/>
      <c r="B207" s="181">
        <v>39805</v>
      </c>
      <c r="C207" s="182" t="s">
        <v>534</v>
      </c>
      <c r="D207" s="183" t="s">
        <v>535</v>
      </c>
      <c r="E207" s="103" t="s">
        <v>66</v>
      </c>
      <c r="F207" s="184" t="s">
        <v>498</v>
      </c>
      <c r="G207" s="105">
        <v>12000000</v>
      </c>
      <c r="H207" s="185" t="s">
        <v>14</v>
      </c>
      <c r="I207" s="106">
        <v>40478</v>
      </c>
      <c r="J207" s="186">
        <v>4</v>
      </c>
      <c r="K207" s="834">
        <v>12000000</v>
      </c>
      <c r="L207" s="97">
        <f t="shared" si="7"/>
        <v>0</v>
      </c>
      <c r="M207" s="108" t="s">
        <v>1282</v>
      </c>
      <c r="N207" s="157"/>
      <c r="O207" s="115"/>
      <c r="P207" s="187"/>
      <c r="Q207" s="112"/>
      <c r="R207" s="507"/>
    </row>
    <row r="208" spans="1:18">
      <c r="A208" s="99"/>
      <c r="B208" s="181">
        <v>39805</v>
      </c>
      <c r="C208" s="182" t="s">
        <v>536</v>
      </c>
      <c r="D208" s="183" t="s">
        <v>537</v>
      </c>
      <c r="E208" s="103" t="s">
        <v>66</v>
      </c>
      <c r="F208" s="184" t="s">
        <v>498</v>
      </c>
      <c r="G208" s="105">
        <v>11300000</v>
      </c>
      <c r="H208" s="185" t="s">
        <v>14</v>
      </c>
      <c r="I208" s="106">
        <v>40506</v>
      </c>
      <c r="J208" s="186">
        <v>4</v>
      </c>
      <c r="K208" s="834">
        <v>11300000</v>
      </c>
      <c r="L208" s="97">
        <f t="shared" si="7"/>
        <v>0</v>
      </c>
      <c r="M208" s="188" t="s">
        <v>1282</v>
      </c>
      <c r="N208" s="4">
        <v>40513</v>
      </c>
      <c r="O208" s="115" t="s">
        <v>1282</v>
      </c>
      <c r="P208" s="217"/>
      <c r="Q208" s="112" t="s">
        <v>1648</v>
      </c>
      <c r="R208" s="507">
        <v>319658.99</v>
      </c>
    </row>
    <row r="209" spans="1:18">
      <c r="A209" s="99">
        <v>2</v>
      </c>
      <c r="B209" s="181">
        <v>39805</v>
      </c>
      <c r="C209" s="182" t="s">
        <v>538</v>
      </c>
      <c r="D209" s="183" t="s">
        <v>539</v>
      </c>
      <c r="E209" s="103" t="s">
        <v>33</v>
      </c>
      <c r="F209" s="184" t="s">
        <v>420</v>
      </c>
      <c r="G209" s="105">
        <v>6855000</v>
      </c>
      <c r="H209" s="185" t="s">
        <v>14</v>
      </c>
      <c r="I209" s="106"/>
      <c r="J209" s="186"/>
      <c r="K209" s="834"/>
      <c r="L209" s="97" t="str">
        <f t="shared" si="7"/>
        <v/>
      </c>
      <c r="M209" s="108"/>
      <c r="N209" s="157"/>
      <c r="O209" s="115"/>
      <c r="P209" s="187"/>
      <c r="Q209" s="112"/>
      <c r="R209" s="507"/>
    </row>
    <row r="210" spans="1:18">
      <c r="A210" s="99">
        <v>2</v>
      </c>
      <c r="B210" s="181">
        <v>39805</v>
      </c>
      <c r="C210" s="182" t="s">
        <v>540</v>
      </c>
      <c r="D210" s="183" t="s">
        <v>541</v>
      </c>
      <c r="E210" s="103" t="s">
        <v>25</v>
      </c>
      <c r="F210" s="184" t="s">
        <v>420</v>
      </c>
      <c r="G210" s="105">
        <v>1549000</v>
      </c>
      <c r="H210" s="185" t="s">
        <v>14</v>
      </c>
      <c r="I210" s="106"/>
      <c r="J210" s="186"/>
      <c r="K210" s="834"/>
      <c r="L210" s="97" t="str">
        <f t="shared" si="7"/>
        <v/>
      </c>
      <c r="M210" s="108"/>
      <c r="N210" s="157"/>
      <c r="O210" s="115"/>
      <c r="P210" s="187"/>
      <c r="Q210" s="112"/>
      <c r="R210" s="507"/>
    </row>
    <row r="211" spans="1:18">
      <c r="A211" s="99">
        <v>2</v>
      </c>
      <c r="B211" s="181">
        <v>39805</v>
      </c>
      <c r="C211" s="182" t="s">
        <v>542</v>
      </c>
      <c r="D211" s="183" t="s">
        <v>46</v>
      </c>
      <c r="E211" s="103" t="s">
        <v>47</v>
      </c>
      <c r="F211" s="184" t="s">
        <v>420</v>
      </c>
      <c r="G211" s="105">
        <v>4000000</v>
      </c>
      <c r="H211" s="185" t="s">
        <v>14</v>
      </c>
      <c r="I211" s="106"/>
      <c r="J211" s="186"/>
      <c r="K211" s="834"/>
      <c r="L211" s="97" t="str">
        <f t="shared" si="7"/>
        <v/>
      </c>
      <c r="M211" s="108"/>
      <c r="N211" s="157"/>
      <c r="O211" s="115"/>
      <c r="P211" s="187"/>
      <c r="Q211" s="112"/>
      <c r="R211" s="507"/>
    </row>
    <row r="212" spans="1:18">
      <c r="A212" s="99">
        <v>2</v>
      </c>
      <c r="B212" s="181">
        <v>39805</v>
      </c>
      <c r="C212" s="182" t="s">
        <v>543</v>
      </c>
      <c r="D212" s="183" t="s">
        <v>544</v>
      </c>
      <c r="E212" s="103" t="s">
        <v>13</v>
      </c>
      <c r="F212" s="184" t="s">
        <v>420</v>
      </c>
      <c r="G212" s="105">
        <v>10000000</v>
      </c>
      <c r="H212" s="185" t="s">
        <v>14</v>
      </c>
      <c r="I212" s="106"/>
      <c r="J212" s="186"/>
      <c r="K212" s="834"/>
      <c r="L212" s="97" t="str">
        <f t="shared" si="7"/>
        <v/>
      </c>
      <c r="M212" s="108"/>
      <c r="N212" s="157"/>
      <c r="O212" s="115"/>
      <c r="P212" s="187"/>
      <c r="Q212" s="112"/>
      <c r="R212" s="507"/>
    </row>
    <row r="213" spans="1:18" s="681" customFormat="1" ht="28.5">
      <c r="A213" s="557" t="s">
        <v>1975</v>
      </c>
      <c r="B213" s="193">
        <v>39805</v>
      </c>
      <c r="C213" s="679" t="s">
        <v>545</v>
      </c>
      <c r="D213" s="680" t="s">
        <v>546</v>
      </c>
      <c r="E213" s="121" t="s">
        <v>25</v>
      </c>
      <c r="F213" s="673" t="s">
        <v>425</v>
      </c>
      <c r="G213" s="123">
        <v>5500000</v>
      </c>
      <c r="H213" s="197" t="s">
        <v>14</v>
      </c>
      <c r="I213" s="124">
        <v>40410</v>
      </c>
      <c r="J213" s="625">
        <v>4</v>
      </c>
      <c r="K213" s="835">
        <v>5500000</v>
      </c>
      <c r="L213" s="132">
        <f t="shared" si="7"/>
        <v>0</v>
      </c>
      <c r="M213" s="175" t="s">
        <v>591</v>
      </c>
      <c r="N213" s="626" t="s">
        <v>591</v>
      </c>
      <c r="O213" s="1566" t="s">
        <v>591</v>
      </c>
      <c r="P213" s="627"/>
      <c r="Q213" s="178" t="s">
        <v>1578</v>
      </c>
      <c r="R213" s="546" t="s">
        <v>591</v>
      </c>
    </row>
    <row r="214" spans="1:18">
      <c r="A214" s="99">
        <v>2</v>
      </c>
      <c r="B214" s="181">
        <v>39805</v>
      </c>
      <c r="C214" s="182" t="s">
        <v>547</v>
      </c>
      <c r="D214" s="183" t="s">
        <v>548</v>
      </c>
      <c r="E214" s="103" t="s">
        <v>13</v>
      </c>
      <c r="F214" s="184" t="s">
        <v>420</v>
      </c>
      <c r="G214" s="105">
        <v>7500000</v>
      </c>
      <c r="H214" s="185" t="s">
        <v>14</v>
      </c>
      <c r="I214" s="106"/>
      <c r="J214" s="186"/>
      <c r="K214" s="834"/>
      <c r="L214" s="97" t="str">
        <f t="shared" si="7"/>
        <v/>
      </c>
      <c r="M214" s="108"/>
      <c r="N214" s="157"/>
      <c r="O214" s="115"/>
      <c r="P214" s="187"/>
      <c r="Q214" s="112"/>
      <c r="R214" s="507"/>
    </row>
    <row r="215" spans="1:18">
      <c r="A215" s="99">
        <v>2</v>
      </c>
      <c r="B215" s="181">
        <v>39805</v>
      </c>
      <c r="C215" s="182" t="s">
        <v>549</v>
      </c>
      <c r="D215" s="183" t="s">
        <v>38</v>
      </c>
      <c r="E215" s="103" t="s">
        <v>25</v>
      </c>
      <c r="F215" s="184" t="s">
        <v>420</v>
      </c>
      <c r="G215" s="105">
        <v>4060000</v>
      </c>
      <c r="H215" s="185" t="s">
        <v>14</v>
      </c>
      <c r="I215" s="106"/>
      <c r="J215" s="186"/>
      <c r="K215" s="834"/>
      <c r="L215" s="97" t="str">
        <f t="shared" si="7"/>
        <v/>
      </c>
      <c r="M215" s="108"/>
      <c r="N215" s="157"/>
      <c r="O215" s="115"/>
      <c r="P215" s="187"/>
      <c r="Q215" s="112"/>
      <c r="R215" s="507"/>
    </row>
    <row r="216" spans="1:18">
      <c r="A216" s="99">
        <v>2</v>
      </c>
      <c r="B216" s="181">
        <v>39805</v>
      </c>
      <c r="C216" s="182" t="s">
        <v>550</v>
      </c>
      <c r="D216" s="183" t="s">
        <v>551</v>
      </c>
      <c r="E216" s="103" t="s">
        <v>55</v>
      </c>
      <c r="F216" s="184" t="s">
        <v>420</v>
      </c>
      <c r="G216" s="105">
        <v>3000000</v>
      </c>
      <c r="H216" s="185" t="s">
        <v>14</v>
      </c>
      <c r="I216" s="106"/>
      <c r="J216" s="186"/>
      <c r="K216" s="834"/>
      <c r="L216" s="97" t="str">
        <f t="shared" si="7"/>
        <v/>
      </c>
      <c r="M216" s="108"/>
      <c r="N216" s="157"/>
      <c r="O216" s="115"/>
      <c r="P216" s="187"/>
      <c r="Q216" s="112"/>
      <c r="R216" s="507"/>
    </row>
    <row r="217" spans="1:18">
      <c r="A217" s="99">
        <v>2</v>
      </c>
      <c r="B217" s="181">
        <v>39805</v>
      </c>
      <c r="C217" s="182" t="s">
        <v>552</v>
      </c>
      <c r="D217" s="183" t="s">
        <v>114</v>
      </c>
      <c r="E217" s="103" t="s">
        <v>25</v>
      </c>
      <c r="F217" s="184" t="s">
        <v>420</v>
      </c>
      <c r="G217" s="105">
        <v>1800000</v>
      </c>
      <c r="H217" s="185" t="s">
        <v>14</v>
      </c>
      <c r="I217" s="106"/>
      <c r="J217" s="186"/>
      <c r="K217" s="834"/>
      <c r="L217" s="97" t="str">
        <f t="shared" si="7"/>
        <v/>
      </c>
      <c r="M217" s="108"/>
      <c r="N217" s="157"/>
      <c r="O217" s="115"/>
      <c r="P217" s="187"/>
      <c r="Q217" s="112"/>
      <c r="R217" s="507"/>
    </row>
    <row r="218" spans="1:18">
      <c r="A218" s="99">
        <v>2</v>
      </c>
      <c r="B218" s="181">
        <v>39805</v>
      </c>
      <c r="C218" s="182" t="s">
        <v>553</v>
      </c>
      <c r="D218" s="183" t="s">
        <v>554</v>
      </c>
      <c r="E218" s="103" t="s">
        <v>61</v>
      </c>
      <c r="F218" s="184" t="s">
        <v>420</v>
      </c>
      <c r="G218" s="105">
        <v>2000000</v>
      </c>
      <c r="H218" s="185" t="s">
        <v>14</v>
      </c>
      <c r="I218" s="106"/>
      <c r="J218" s="186"/>
      <c r="K218" s="834"/>
      <c r="L218" s="97" t="str">
        <f t="shared" si="7"/>
        <v/>
      </c>
      <c r="M218" s="108"/>
      <c r="N218" s="157"/>
      <c r="O218" s="115"/>
      <c r="P218" s="187"/>
      <c r="Q218" s="112"/>
      <c r="R218" s="507"/>
    </row>
    <row r="219" spans="1:18">
      <c r="A219" s="99">
        <v>2</v>
      </c>
      <c r="B219" s="181">
        <v>39805</v>
      </c>
      <c r="C219" s="182" t="s">
        <v>555</v>
      </c>
      <c r="D219" s="183" t="s">
        <v>253</v>
      </c>
      <c r="E219" s="103" t="s">
        <v>22</v>
      </c>
      <c r="F219" s="184" t="s">
        <v>420</v>
      </c>
      <c r="G219" s="105">
        <v>5830000</v>
      </c>
      <c r="H219" s="185" t="s">
        <v>14</v>
      </c>
      <c r="I219" s="106">
        <v>40506</v>
      </c>
      <c r="J219" s="186">
        <v>4</v>
      </c>
      <c r="K219" s="834">
        <v>5830000</v>
      </c>
      <c r="L219" s="97">
        <f t="shared" si="7"/>
        <v>0</v>
      </c>
      <c r="M219" s="188" t="s">
        <v>309</v>
      </c>
      <c r="N219" s="4">
        <v>40506</v>
      </c>
      <c r="O219" s="115" t="s">
        <v>654</v>
      </c>
      <c r="P219" s="217" t="s">
        <v>314</v>
      </c>
      <c r="Q219" s="112" t="s">
        <v>1648</v>
      </c>
      <c r="R219" s="507">
        <v>292000</v>
      </c>
    </row>
    <row r="220" spans="1:18">
      <c r="A220" s="99">
        <v>2</v>
      </c>
      <c r="B220" s="181">
        <v>39805</v>
      </c>
      <c r="C220" s="182" t="s">
        <v>556</v>
      </c>
      <c r="D220" s="183" t="s">
        <v>119</v>
      </c>
      <c r="E220" s="103" t="s">
        <v>72</v>
      </c>
      <c r="F220" s="184" t="s">
        <v>420</v>
      </c>
      <c r="G220" s="105">
        <v>14964000</v>
      </c>
      <c r="H220" s="185" t="s">
        <v>14</v>
      </c>
      <c r="I220" s="106"/>
      <c r="J220" s="186"/>
      <c r="K220" s="834"/>
      <c r="L220" s="97" t="str">
        <f t="shared" si="7"/>
        <v/>
      </c>
      <c r="M220" s="108"/>
      <c r="N220" s="157"/>
      <c r="O220" s="115"/>
      <c r="P220" s="187"/>
      <c r="Q220" s="112"/>
      <c r="R220" s="507"/>
    </row>
    <row r="221" spans="1:18">
      <c r="A221" s="99">
        <v>2</v>
      </c>
      <c r="B221" s="181">
        <v>39805</v>
      </c>
      <c r="C221" s="182" t="s">
        <v>557</v>
      </c>
      <c r="D221" s="183" t="s">
        <v>57</v>
      </c>
      <c r="E221" s="103" t="s">
        <v>58</v>
      </c>
      <c r="F221" s="184" t="s">
        <v>420</v>
      </c>
      <c r="G221" s="105">
        <v>13795000</v>
      </c>
      <c r="H221" s="185" t="s">
        <v>14</v>
      </c>
      <c r="I221" s="106">
        <v>40141</v>
      </c>
      <c r="J221" s="186">
        <v>4</v>
      </c>
      <c r="K221" s="834">
        <v>3455000</v>
      </c>
      <c r="L221" s="97">
        <f t="shared" si="7"/>
        <v>10340000</v>
      </c>
      <c r="M221" s="188" t="s">
        <v>309</v>
      </c>
      <c r="N221" s="157"/>
      <c r="O221" s="115"/>
      <c r="P221" s="187"/>
      <c r="Q221" s="112"/>
      <c r="R221" s="507"/>
    </row>
    <row r="222" spans="1:18">
      <c r="A222" s="99">
        <v>2</v>
      </c>
      <c r="B222" s="181">
        <v>39805</v>
      </c>
      <c r="C222" s="182" t="s">
        <v>558</v>
      </c>
      <c r="D222" s="183" t="s">
        <v>559</v>
      </c>
      <c r="E222" s="103" t="s">
        <v>25</v>
      </c>
      <c r="F222" s="184" t="s">
        <v>420</v>
      </c>
      <c r="G222" s="105">
        <v>7290000</v>
      </c>
      <c r="H222" s="185" t="s">
        <v>14</v>
      </c>
      <c r="I222" s="106"/>
      <c r="J222" s="186"/>
      <c r="K222" s="834"/>
      <c r="L222" s="97" t="str">
        <f t="shared" si="7"/>
        <v/>
      </c>
      <c r="M222" s="108"/>
      <c r="N222" s="157"/>
      <c r="O222" s="115"/>
      <c r="P222" s="187"/>
      <c r="Q222" s="112"/>
      <c r="R222" s="507"/>
    </row>
    <row r="223" spans="1:18">
      <c r="A223" s="99">
        <v>2</v>
      </c>
      <c r="B223" s="181">
        <v>39805</v>
      </c>
      <c r="C223" s="182" t="s">
        <v>560</v>
      </c>
      <c r="D223" s="183" t="s">
        <v>561</v>
      </c>
      <c r="E223" s="103" t="s">
        <v>61</v>
      </c>
      <c r="F223" s="184" t="s">
        <v>420</v>
      </c>
      <c r="G223" s="105">
        <v>2600000</v>
      </c>
      <c r="H223" s="185" t="s">
        <v>14</v>
      </c>
      <c r="I223" s="106"/>
      <c r="J223" s="186"/>
      <c r="K223" s="834"/>
      <c r="L223" s="97" t="str">
        <f t="shared" si="7"/>
        <v/>
      </c>
      <c r="M223" s="108"/>
      <c r="N223" s="157"/>
      <c r="O223" s="115"/>
      <c r="P223" s="187"/>
      <c r="Q223" s="112"/>
      <c r="R223" s="507"/>
    </row>
    <row r="224" spans="1:18">
      <c r="A224" s="99">
        <v>2</v>
      </c>
      <c r="B224" s="181">
        <v>39805</v>
      </c>
      <c r="C224" s="182" t="s">
        <v>562</v>
      </c>
      <c r="D224" s="183" t="s">
        <v>563</v>
      </c>
      <c r="E224" s="103" t="s">
        <v>44</v>
      </c>
      <c r="F224" s="184" t="s">
        <v>420</v>
      </c>
      <c r="G224" s="105">
        <v>4700000</v>
      </c>
      <c r="H224" s="185" t="s">
        <v>14</v>
      </c>
      <c r="I224" s="106">
        <v>40542</v>
      </c>
      <c r="J224" s="186">
        <v>4</v>
      </c>
      <c r="K224" s="834">
        <v>4700000</v>
      </c>
      <c r="L224" s="97">
        <f t="shared" si="7"/>
        <v>0</v>
      </c>
      <c r="M224" s="188" t="s">
        <v>309</v>
      </c>
      <c r="N224" s="157">
        <v>40542</v>
      </c>
      <c r="O224" s="115" t="s">
        <v>654</v>
      </c>
      <c r="P224" s="187" t="s">
        <v>314</v>
      </c>
      <c r="Q224" s="112" t="s">
        <v>1648</v>
      </c>
      <c r="R224" s="507">
        <v>235000</v>
      </c>
    </row>
    <row r="225" spans="1:18">
      <c r="A225" s="99">
        <v>2</v>
      </c>
      <c r="B225" s="181">
        <v>39805</v>
      </c>
      <c r="C225" s="182" t="s">
        <v>564</v>
      </c>
      <c r="D225" s="183" t="s">
        <v>565</v>
      </c>
      <c r="E225" s="103" t="s">
        <v>69</v>
      </c>
      <c r="F225" s="184" t="s">
        <v>420</v>
      </c>
      <c r="G225" s="105">
        <v>4767000</v>
      </c>
      <c r="H225" s="185" t="s">
        <v>14</v>
      </c>
      <c r="I225" s="106"/>
      <c r="J225" s="186"/>
      <c r="K225" s="834"/>
      <c r="L225" s="97" t="str">
        <f t="shared" si="7"/>
        <v/>
      </c>
      <c r="M225" s="108"/>
      <c r="N225" s="157"/>
      <c r="O225" s="115"/>
      <c r="P225" s="187"/>
      <c r="Q225" s="112"/>
      <c r="R225" s="507"/>
    </row>
    <row r="226" spans="1:18">
      <c r="A226" s="99">
        <v>2</v>
      </c>
      <c r="B226" s="181">
        <v>39805</v>
      </c>
      <c r="C226" s="182" t="s">
        <v>566</v>
      </c>
      <c r="D226" s="183" t="s">
        <v>567</v>
      </c>
      <c r="E226" s="103" t="s">
        <v>25</v>
      </c>
      <c r="F226" s="184" t="s">
        <v>420</v>
      </c>
      <c r="G226" s="105">
        <v>10400000</v>
      </c>
      <c r="H226" s="185" t="s">
        <v>14</v>
      </c>
      <c r="I226" s="106"/>
      <c r="J226" s="186"/>
      <c r="K226" s="834"/>
      <c r="L226" s="97" t="str">
        <f t="shared" si="7"/>
        <v/>
      </c>
      <c r="M226" s="108"/>
      <c r="N226" s="157"/>
      <c r="O226" s="115"/>
      <c r="P226" s="187"/>
      <c r="Q226" s="112"/>
      <c r="R226" s="507"/>
    </row>
    <row r="227" spans="1:18">
      <c r="A227" s="99">
        <v>2</v>
      </c>
      <c r="B227" s="181">
        <v>39805</v>
      </c>
      <c r="C227" s="182" t="s">
        <v>568</v>
      </c>
      <c r="D227" s="183" t="s">
        <v>569</v>
      </c>
      <c r="E227" s="103" t="s">
        <v>58</v>
      </c>
      <c r="F227" s="184" t="s">
        <v>420</v>
      </c>
      <c r="G227" s="105">
        <v>3000000</v>
      </c>
      <c r="H227" s="185" t="s">
        <v>14</v>
      </c>
      <c r="I227" s="106"/>
      <c r="J227" s="186"/>
      <c r="K227" s="834"/>
      <c r="L227" s="97" t="str">
        <f t="shared" si="7"/>
        <v/>
      </c>
      <c r="M227" s="108"/>
      <c r="N227" s="157"/>
      <c r="O227" s="115"/>
      <c r="P227" s="187"/>
      <c r="Q227" s="112"/>
      <c r="R227" s="507"/>
    </row>
    <row r="228" spans="1:18">
      <c r="A228" s="99">
        <v>2</v>
      </c>
      <c r="B228" s="181">
        <v>39805</v>
      </c>
      <c r="C228" s="182" t="s">
        <v>570</v>
      </c>
      <c r="D228" s="183" t="s">
        <v>24</v>
      </c>
      <c r="E228" s="103" t="s">
        <v>25</v>
      </c>
      <c r="F228" s="184" t="s">
        <v>420</v>
      </c>
      <c r="G228" s="105">
        <v>11600000</v>
      </c>
      <c r="H228" s="185" t="s">
        <v>14</v>
      </c>
      <c r="I228" s="106"/>
      <c r="J228" s="186"/>
      <c r="K228" s="834"/>
      <c r="L228" s="97" t="str">
        <f t="shared" si="7"/>
        <v/>
      </c>
      <c r="M228" s="108"/>
      <c r="N228" s="157"/>
      <c r="O228" s="115"/>
      <c r="P228" s="187"/>
      <c r="Q228" s="112"/>
      <c r="R228" s="507"/>
    </row>
    <row r="229" spans="1:18">
      <c r="A229" s="99"/>
      <c r="B229" s="181">
        <v>39813</v>
      </c>
      <c r="C229" s="189" t="s">
        <v>34</v>
      </c>
      <c r="D229" s="190" t="s">
        <v>35</v>
      </c>
      <c r="E229" s="103" t="s">
        <v>36</v>
      </c>
      <c r="F229" s="184" t="s">
        <v>498</v>
      </c>
      <c r="G229" s="105">
        <v>1350000000</v>
      </c>
      <c r="H229" s="185" t="s">
        <v>14</v>
      </c>
      <c r="I229" s="106"/>
      <c r="J229" s="186"/>
      <c r="K229" s="834"/>
      <c r="L229" s="97" t="str">
        <f t="shared" si="7"/>
        <v/>
      </c>
      <c r="M229" s="108"/>
      <c r="N229" s="157"/>
      <c r="O229" s="115"/>
      <c r="P229" s="187"/>
      <c r="Q229" s="112"/>
      <c r="R229" s="507"/>
    </row>
    <row r="230" spans="1:18">
      <c r="A230" s="99"/>
      <c r="B230" s="181">
        <v>39813</v>
      </c>
      <c r="C230" s="189" t="s">
        <v>592</v>
      </c>
      <c r="D230" s="190" t="s">
        <v>255</v>
      </c>
      <c r="E230" s="155" t="s">
        <v>218</v>
      </c>
      <c r="F230" s="184" t="s">
        <v>498</v>
      </c>
      <c r="G230" s="105">
        <v>7579200000</v>
      </c>
      <c r="H230" s="185" t="s">
        <v>14</v>
      </c>
      <c r="I230" s="106">
        <v>40219</v>
      </c>
      <c r="J230" s="186">
        <v>4</v>
      </c>
      <c r="K230" s="834">
        <v>7579200000</v>
      </c>
      <c r="L230" s="97">
        <f t="shared" si="7"/>
        <v>0</v>
      </c>
      <c r="M230" s="108" t="s">
        <v>1282</v>
      </c>
      <c r="N230" s="157">
        <v>40297</v>
      </c>
      <c r="O230" s="115" t="s">
        <v>1282</v>
      </c>
      <c r="P230" s="187"/>
      <c r="Q230" s="112" t="s">
        <v>1649</v>
      </c>
      <c r="R230" s="507">
        <v>324195686.39999998</v>
      </c>
    </row>
    <row r="231" spans="1:18">
      <c r="A231" s="99"/>
      <c r="B231" s="181">
        <v>39813</v>
      </c>
      <c r="C231" s="189" t="s">
        <v>571</v>
      </c>
      <c r="D231" s="190" t="s">
        <v>497</v>
      </c>
      <c r="E231" s="103" t="s">
        <v>61</v>
      </c>
      <c r="F231" s="184" t="s">
        <v>498</v>
      </c>
      <c r="G231" s="105">
        <v>3408000000</v>
      </c>
      <c r="H231" s="185" t="s">
        <v>14</v>
      </c>
      <c r="I231" s="106">
        <v>40576</v>
      </c>
      <c r="J231" s="186">
        <v>4</v>
      </c>
      <c r="K231" s="834">
        <v>3408000000</v>
      </c>
      <c r="L231" s="97">
        <f t="shared" si="7"/>
        <v>0</v>
      </c>
      <c r="M231" s="108" t="s">
        <v>1282</v>
      </c>
      <c r="N231" s="157"/>
      <c r="O231" s="115"/>
      <c r="P231" s="187"/>
      <c r="Q231" s="112"/>
      <c r="R231" s="507"/>
    </row>
    <row r="232" spans="1:18" s="237" customFormat="1" ht="28.5">
      <c r="A232" s="557" t="s">
        <v>2136</v>
      </c>
      <c r="B232" s="193">
        <v>39813</v>
      </c>
      <c r="C232" s="194" t="s">
        <v>572</v>
      </c>
      <c r="D232" s="195" t="s">
        <v>573</v>
      </c>
      <c r="E232" s="121" t="s">
        <v>55</v>
      </c>
      <c r="F232" s="673" t="s">
        <v>1535</v>
      </c>
      <c r="G232" s="123">
        <v>80347000</v>
      </c>
      <c r="H232" s="197" t="s">
        <v>14</v>
      </c>
      <c r="I232" s="124"/>
      <c r="J232" s="625"/>
      <c r="K232" s="835"/>
      <c r="L232" s="132" t="str">
        <f t="shared" si="7"/>
        <v/>
      </c>
      <c r="M232" s="175"/>
      <c r="N232" s="626"/>
      <c r="O232" s="1566"/>
      <c r="P232" s="627"/>
      <c r="Q232" s="178"/>
      <c r="R232" s="546"/>
    </row>
    <row r="233" spans="1:18">
      <c r="A233" s="99">
        <v>16</v>
      </c>
      <c r="B233" s="181">
        <v>39813</v>
      </c>
      <c r="C233" s="189" t="s">
        <v>574</v>
      </c>
      <c r="D233" s="190" t="s">
        <v>15</v>
      </c>
      <c r="E233" s="103" t="s">
        <v>16</v>
      </c>
      <c r="F233" s="184" t="s">
        <v>1680</v>
      </c>
      <c r="G233" s="105">
        <v>2330000000</v>
      </c>
      <c r="H233" s="185" t="s">
        <v>14</v>
      </c>
      <c r="I233" s="106">
        <v>40217</v>
      </c>
      <c r="J233" s="186">
        <v>16</v>
      </c>
      <c r="K233" s="97">
        <v>0</v>
      </c>
      <c r="L233" s="97">
        <v>0</v>
      </c>
      <c r="M233" s="108" t="s">
        <v>591</v>
      </c>
      <c r="N233" s="157" t="s">
        <v>591</v>
      </c>
      <c r="O233" s="115" t="s">
        <v>591</v>
      </c>
      <c r="P233" s="187"/>
      <c r="Q233" s="112"/>
      <c r="R233" s="507" t="s">
        <v>591</v>
      </c>
    </row>
    <row r="234" spans="1:18">
      <c r="A234" s="99"/>
      <c r="B234" s="181">
        <v>39813</v>
      </c>
      <c r="C234" s="189" t="s">
        <v>575</v>
      </c>
      <c r="D234" s="190" t="s">
        <v>576</v>
      </c>
      <c r="E234" s="165" t="s">
        <v>416</v>
      </c>
      <c r="F234" s="184" t="s">
        <v>498</v>
      </c>
      <c r="G234" s="105">
        <v>36000000</v>
      </c>
      <c r="H234" s="185" t="s">
        <v>14</v>
      </c>
      <c r="I234" s="106"/>
      <c r="J234" s="186"/>
      <c r="K234" s="834"/>
      <c r="L234" s="97" t="str">
        <f t="shared" ref="L234:L242" si="8">IF($K234&lt;&gt;0,$G234-$K234,"")</f>
        <v/>
      </c>
      <c r="M234" s="108"/>
      <c r="N234" s="157"/>
      <c r="O234" s="115"/>
      <c r="P234" s="187"/>
      <c r="Q234" s="112"/>
      <c r="R234" s="507"/>
    </row>
    <row r="235" spans="1:18">
      <c r="A235" s="99">
        <v>2</v>
      </c>
      <c r="B235" s="181">
        <v>39813</v>
      </c>
      <c r="C235" s="3" t="s">
        <v>577</v>
      </c>
      <c r="D235" s="191" t="s">
        <v>578</v>
      </c>
      <c r="E235" s="138" t="s">
        <v>162</v>
      </c>
      <c r="F235" s="166" t="s">
        <v>420</v>
      </c>
      <c r="G235" s="192">
        <v>295400000</v>
      </c>
      <c r="H235" s="185" t="s">
        <v>14</v>
      </c>
      <c r="I235" s="106"/>
      <c r="J235" s="186"/>
      <c r="K235" s="834"/>
      <c r="L235" s="97" t="str">
        <f t="shared" si="8"/>
        <v/>
      </c>
      <c r="M235" s="108"/>
      <c r="N235" s="157"/>
      <c r="O235" s="115"/>
      <c r="P235" s="187"/>
      <c r="Q235" s="112"/>
      <c r="R235" s="507"/>
    </row>
    <row r="236" spans="1:18">
      <c r="A236" s="99" t="s">
        <v>1803</v>
      </c>
      <c r="B236" s="181">
        <v>39822</v>
      </c>
      <c r="C236" s="189" t="s">
        <v>11</v>
      </c>
      <c r="D236" s="190" t="s">
        <v>678</v>
      </c>
      <c r="E236" s="103" t="s">
        <v>13</v>
      </c>
      <c r="F236" s="166" t="s">
        <v>498</v>
      </c>
      <c r="G236" s="105">
        <v>10000000000</v>
      </c>
      <c r="H236" s="185" t="s">
        <v>14</v>
      </c>
      <c r="I236" s="106">
        <v>40156</v>
      </c>
      <c r="J236" s="186">
        <v>4</v>
      </c>
      <c r="K236" s="834">
        <v>10000000000</v>
      </c>
      <c r="L236" s="97">
        <f t="shared" si="8"/>
        <v>0</v>
      </c>
      <c r="M236" s="108" t="s">
        <v>1282</v>
      </c>
      <c r="N236" s="157">
        <v>40240</v>
      </c>
      <c r="O236" s="115" t="s">
        <v>1282</v>
      </c>
      <c r="P236" s="187" t="s">
        <v>1802</v>
      </c>
      <c r="Q236" s="112" t="s">
        <v>1649</v>
      </c>
      <c r="R236" s="507">
        <v>124228645.8</v>
      </c>
    </row>
    <row r="237" spans="1:18">
      <c r="A237" s="99"/>
      <c r="B237" s="181">
        <v>39822</v>
      </c>
      <c r="C237" s="189" t="s">
        <v>597</v>
      </c>
      <c r="D237" s="190" t="s">
        <v>596</v>
      </c>
      <c r="E237" s="103" t="s">
        <v>61</v>
      </c>
      <c r="F237" s="166" t="s">
        <v>498</v>
      </c>
      <c r="G237" s="192">
        <v>125000000</v>
      </c>
      <c r="H237" s="185" t="s">
        <v>14</v>
      </c>
      <c r="I237" s="106">
        <v>39925</v>
      </c>
      <c r="J237" s="107">
        <v>4</v>
      </c>
      <c r="K237" s="834">
        <v>125000000</v>
      </c>
      <c r="L237" s="97">
        <f t="shared" si="8"/>
        <v>0</v>
      </c>
      <c r="M237" s="108" t="s">
        <v>1282</v>
      </c>
      <c r="N237" s="157">
        <v>39960</v>
      </c>
      <c r="O237" s="115" t="s">
        <v>1282</v>
      </c>
      <c r="P237" s="111"/>
      <c r="Q237" s="112" t="s">
        <v>1648</v>
      </c>
      <c r="R237" s="507">
        <v>5025000</v>
      </c>
    </row>
    <row r="238" spans="1:18">
      <c r="A238" s="99"/>
      <c r="B238" s="181">
        <v>39822</v>
      </c>
      <c r="C238" s="189" t="s">
        <v>598</v>
      </c>
      <c r="D238" s="190" t="s">
        <v>599</v>
      </c>
      <c r="E238" s="103" t="s">
        <v>104</v>
      </c>
      <c r="F238" s="166" t="s">
        <v>498</v>
      </c>
      <c r="G238" s="192">
        <v>30000000</v>
      </c>
      <c r="H238" s="185" t="s">
        <v>14</v>
      </c>
      <c r="I238" s="106"/>
      <c r="J238" s="186"/>
      <c r="K238" s="834"/>
      <c r="L238" s="97" t="str">
        <f t="shared" si="8"/>
        <v/>
      </c>
      <c r="M238" s="108"/>
      <c r="N238" s="157"/>
      <c r="O238" s="115"/>
      <c r="P238" s="187"/>
      <c r="Q238" s="112"/>
      <c r="R238" s="507"/>
    </row>
    <row r="239" spans="1:18" ht="28.5">
      <c r="A239" s="1628"/>
      <c r="B239" s="1660">
        <v>39822</v>
      </c>
      <c r="C239" s="1662" t="s">
        <v>600</v>
      </c>
      <c r="D239" s="1601" t="s">
        <v>679</v>
      </c>
      <c r="E239" s="1586" t="s">
        <v>66</v>
      </c>
      <c r="F239" s="1621" t="s">
        <v>498</v>
      </c>
      <c r="G239" s="1605">
        <v>28685000</v>
      </c>
      <c r="H239" s="1592" t="s">
        <v>14</v>
      </c>
      <c r="I239" s="124">
        <v>40184</v>
      </c>
      <c r="J239" s="198">
        <v>4</v>
      </c>
      <c r="K239" s="835">
        <v>7172000</v>
      </c>
      <c r="L239" s="132">
        <f t="shared" si="8"/>
        <v>21513000</v>
      </c>
      <c r="M239" s="108" t="s">
        <v>316</v>
      </c>
      <c r="N239" s="157"/>
      <c r="O239" s="115"/>
      <c r="P239" s="187"/>
      <c r="Q239" s="112"/>
      <c r="R239" s="507"/>
    </row>
    <row r="240" spans="1:18" ht="28.5">
      <c r="A240" s="1629"/>
      <c r="B240" s="1661"/>
      <c r="C240" s="1663"/>
      <c r="D240" s="1602"/>
      <c r="E240" s="1587"/>
      <c r="F240" s="1622"/>
      <c r="G240" s="1606"/>
      <c r="H240" s="1593"/>
      <c r="I240" s="124">
        <v>40604</v>
      </c>
      <c r="J240" s="198">
        <v>4</v>
      </c>
      <c r="K240" s="835">
        <v>7172000</v>
      </c>
      <c r="L240" s="132">
        <f>L239-K240</f>
        <v>14341000</v>
      </c>
      <c r="M240" s="108" t="s">
        <v>316</v>
      </c>
      <c r="N240" s="157"/>
      <c r="O240" s="115"/>
      <c r="P240" s="187"/>
      <c r="Q240" s="112"/>
      <c r="R240" s="507"/>
    </row>
    <row r="241" spans="1:18">
      <c r="A241" s="99"/>
      <c r="B241" s="181">
        <v>39822</v>
      </c>
      <c r="C241" s="189" t="s">
        <v>601</v>
      </c>
      <c r="D241" s="190" t="s">
        <v>602</v>
      </c>
      <c r="E241" s="103" t="s">
        <v>25</v>
      </c>
      <c r="F241" s="166" t="s">
        <v>498</v>
      </c>
      <c r="G241" s="192">
        <v>5000000</v>
      </c>
      <c r="H241" s="185" t="s">
        <v>14</v>
      </c>
      <c r="I241" s="106">
        <v>40093</v>
      </c>
      <c r="J241" s="186">
        <v>4</v>
      </c>
      <c r="K241" s="834">
        <v>5000000</v>
      </c>
      <c r="L241" s="97">
        <f t="shared" si="8"/>
        <v>0</v>
      </c>
      <c r="M241" s="108" t="s">
        <v>1282</v>
      </c>
      <c r="N241" s="157"/>
      <c r="O241" s="115"/>
      <c r="P241" s="187"/>
      <c r="Q241" s="112"/>
      <c r="R241" s="507"/>
    </row>
    <row r="242" spans="1:18">
      <c r="A242" s="99"/>
      <c r="B242" s="181">
        <v>39822</v>
      </c>
      <c r="C242" s="189" t="s">
        <v>603</v>
      </c>
      <c r="D242" s="190" t="s">
        <v>604</v>
      </c>
      <c r="E242" s="155" t="s">
        <v>249</v>
      </c>
      <c r="F242" s="166" t="s">
        <v>498</v>
      </c>
      <c r="G242" s="192">
        <v>25000000</v>
      </c>
      <c r="H242" s="185" t="s">
        <v>14</v>
      </c>
      <c r="I242" s="106"/>
      <c r="J242" s="186"/>
      <c r="K242" s="834"/>
      <c r="L242" s="97" t="str">
        <f t="shared" si="8"/>
        <v/>
      </c>
      <c r="M242" s="108"/>
      <c r="N242" s="157"/>
      <c r="O242" s="115"/>
      <c r="P242" s="187"/>
      <c r="Q242" s="112"/>
      <c r="R242" s="507"/>
    </row>
    <row r="243" spans="1:18">
      <c r="A243" s="99"/>
      <c r="B243" s="181">
        <v>39822</v>
      </c>
      <c r="C243" s="189" t="s">
        <v>605</v>
      </c>
      <c r="D243" s="190" t="s">
        <v>606</v>
      </c>
      <c r="E243" s="103" t="s">
        <v>66</v>
      </c>
      <c r="F243" s="166" t="s">
        <v>498</v>
      </c>
      <c r="G243" s="192">
        <v>89310000</v>
      </c>
      <c r="H243" s="185" t="s">
        <v>14</v>
      </c>
      <c r="I243" s="106">
        <v>39911</v>
      </c>
      <c r="J243" s="107">
        <v>4</v>
      </c>
      <c r="K243" s="834">
        <v>89310000</v>
      </c>
      <c r="L243" s="97">
        <v>0</v>
      </c>
      <c r="M243" s="108" t="s">
        <v>1282</v>
      </c>
      <c r="N243" s="199">
        <v>39960</v>
      </c>
      <c r="O243" s="115" t="s">
        <v>1282</v>
      </c>
      <c r="P243" s="111"/>
      <c r="Q243" s="112" t="s">
        <v>1648</v>
      </c>
      <c r="R243" s="507">
        <v>2100000</v>
      </c>
    </row>
    <row r="244" spans="1:18">
      <c r="A244" s="99"/>
      <c r="B244" s="181">
        <v>39822</v>
      </c>
      <c r="C244" s="189" t="s">
        <v>1540</v>
      </c>
      <c r="D244" s="190" t="s">
        <v>607</v>
      </c>
      <c r="E244" s="103" t="s">
        <v>13</v>
      </c>
      <c r="F244" s="166" t="s">
        <v>498</v>
      </c>
      <c r="G244" s="192">
        <v>24900000</v>
      </c>
      <c r="H244" s="185" t="s">
        <v>14</v>
      </c>
      <c r="I244" s="106"/>
      <c r="J244" s="186"/>
      <c r="K244" s="834"/>
      <c r="L244" s="97" t="str">
        <f t="shared" ref="L244:L262" si="9">IF($K244&lt;&gt;0,$G244-$K244,"")</f>
        <v/>
      </c>
      <c r="M244" s="108"/>
      <c r="N244" s="157"/>
      <c r="O244" s="115"/>
      <c r="P244" s="187"/>
      <c r="Q244" s="112"/>
      <c r="R244" s="507"/>
    </row>
    <row r="245" spans="1:18">
      <c r="A245" s="99"/>
      <c r="B245" s="181">
        <v>39822</v>
      </c>
      <c r="C245" s="189" t="s">
        <v>608</v>
      </c>
      <c r="D245" s="190" t="s">
        <v>15</v>
      </c>
      <c r="E245" s="103" t="s">
        <v>16</v>
      </c>
      <c r="F245" s="166" t="s">
        <v>498</v>
      </c>
      <c r="G245" s="192">
        <v>3388890000</v>
      </c>
      <c r="H245" s="185" t="s">
        <v>14</v>
      </c>
      <c r="I245" s="106">
        <v>39981</v>
      </c>
      <c r="J245" s="107">
        <v>4</v>
      </c>
      <c r="K245" s="837">
        <v>3388890000</v>
      </c>
      <c r="L245" s="97">
        <f t="shared" si="9"/>
        <v>0</v>
      </c>
      <c r="M245" s="108" t="s">
        <v>1282</v>
      </c>
      <c r="N245" s="157">
        <v>40023</v>
      </c>
      <c r="O245" s="115" t="s">
        <v>1282</v>
      </c>
      <c r="P245" s="111"/>
      <c r="Q245" s="112" t="s">
        <v>1648</v>
      </c>
      <c r="R245" s="507">
        <v>340000000</v>
      </c>
    </row>
    <row r="246" spans="1:18">
      <c r="A246" s="99">
        <v>37</v>
      </c>
      <c r="B246" s="181">
        <v>39822</v>
      </c>
      <c r="C246" s="189" t="s">
        <v>609</v>
      </c>
      <c r="D246" s="190" t="s">
        <v>610</v>
      </c>
      <c r="E246" s="200" t="s">
        <v>611</v>
      </c>
      <c r="F246" s="166" t="s">
        <v>1535</v>
      </c>
      <c r="G246" s="192">
        <v>135000000</v>
      </c>
      <c r="H246" s="185" t="s">
        <v>14</v>
      </c>
      <c r="I246" s="106"/>
      <c r="J246" s="186"/>
      <c r="K246" s="834"/>
      <c r="L246" s="97" t="str">
        <f t="shared" si="9"/>
        <v/>
      </c>
      <c r="M246" s="108"/>
      <c r="N246" s="157"/>
      <c r="O246" s="115"/>
      <c r="P246" s="187"/>
      <c r="Q246" s="112"/>
      <c r="R246" s="507"/>
    </row>
    <row r="247" spans="1:18">
      <c r="A247" s="99"/>
      <c r="B247" s="181">
        <v>39822</v>
      </c>
      <c r="C247" s="189" t="s">
        <v>612</v>
      </c>
      <c r="D247" s="190" t="s">
        <v>362</v>
      </c>
      <c r="E247" s="138" t="s">
        <v>162</v>
      </c>
      <c r="F247" s="166" t="s">
        <v>498</v>
      </c>
      <c r="G247" s="192">
        <v>32668000</v>
      </c>
      <c r="H247" s="185" t="s">
        <v>14</v>
      </c>
      <c r="I247" s="106"/>
      <c r="J247" s="186"/>
      <c r="K247" s="834"/>
      <c r="L247" s="97" t="str">
        <f t="shared" si="9"/>
        <v/>
      </c>
      <c r="M247" s="108"/>
      <c r="N247" s="157"/>
      <c r="O247" s="115"/>
      <c r="P247" s="187"/>
      <c r="Q247" s="112"/>
      <c r="R247" s="507"/>
    </row>
    <row r="248" spans="1:18">
      <c r="A248" s="99"/>
      <c r="B248" s="181">
        <v>39822</v>
      </c>
      <c r="C248" s="189" t="s">
        <v>613</v>
      </c>
      <c r="D248" s="190" t="s">
        <v>614</v>
      </c>
      <c r="E248" s="103" t="s">
        <v>55</v>
      </c>
      <c r="F248" s="166" t="s">
        <v>498</v>
      </c>
      <c r="G248" s="192">
        <v>24000000</v>
      </c>
      <c r="H248" s="185" t="s">
        <v>14</v>
      </c>
      <c r="I248" s="106"/>
      <c r="J248" s="186"/>
      <c r="K248" s="834"/>
      <c r="L248" s="97" t="str">
        <f t="shared" si="9"/>
        <v/>
      </c>
      <c r="M248" s="108"/>
      <c r="N248" s="157"/>
      <c r="O248" s="115"/>
      <c r="P248" s="187"/>
      <c r="Q248" s="112"/>
      <c r="R248" s="507"/>
    </row>
    <row r="249" spans="1:18">
      <c r="A249" s="99"/>
      <c r="B249" s="181">
        <v>39822</v>
      </c>
      <c r="C249" s="189" t="s">
        <v>615</v>
      </c>
      <c r="D249" s="190" t="s">
        <v>616</v>
      </c>
      <c r="E249" s="103" t="s">
        <v>36</v>
      </c>
      <c r="F249" s="166" t="s">
        <v>498</v>
      </c>
      <c r="G249" s="192">
        <v>28000000</v>
      </c>
      <c r="H249" s="185" t="s">
        <v>14</v>
      </c>
      <c r="I249" s="106"/>
      <c r="J249" s="186"/>
      <c r="K249" s="834"/>
      <c r="L249" s="97" t="str">
        <f t="shared" si="9"/>
        <v/>
      </c>
      <c r="M249" s="108"/>
      <c r="N249" s="157"/>
      <c r="O249" s="115"/>
      <c r="P249" s="187"/>
      <c r="Q249" s="112"/>
      <c r="R249" s="507"/>
    </row>
    <row r="250" spans="1:18">
      <c r="A250" s="99"/>
      <c r="B250" s="181">
        <v>39822</v>
      </c>
      <c r="C250" s="189" t="s">
        <v>617</v>
      </c>
      <c r="D250" s="190" t="s">
        <v>618</v>
      </c>
      <c r="E250" s="103" t="s">
        <v>22</v>
      </c>
      <c r="F250" s="166" t="s">
        <v>498</v>
      </c>
      <c r="G250" s="192">
        <v>78158000</v>
      </c>
      <c r="H250" s="185" t="s">
        <v>14</v>
      </c>
      <c r="I250" s="106">
        <v>39925</v>
      </c>
      <c r="J250" s="107">
        <v>4</v>
      </c>
      <c r="K250" s="834">
        <v>78158000</v>
      </c>
      <c r="L250" s="97">
        <f t="shared" si="9"/>
        <v>0</v>
      </c>
      <c r="M250" s="108" t="s">
        <v>1282</v>
      </c>
      <c r="N250" s="157">
        <v>39960</v>
      </c>
      <c r="O250" s="115" t="s">
        <v>1282</v>
      </c>
      <c r="P250" s="111"/>
      <c r="Q250" s="112" t="s">
        <v>1648</v>
      </c>
      <c r="R250" s="507">
        <v>2200000</v>
      </c>
    </row>
    <row r="251" spans="1:18">
      <c r="A251" s="99">
        <v>33</v>
      </c>
      <c r="B251" s="181">
        <v>39822</v>
      </c>
      <c r="C251" s="189" t="s">
        <v>619</v>
      </c>
      <c r="D251" s="190" t="s">
        <v>620</v>
      </c>
      <c r="E251" s="103" t="s">
        <v>122</v>
      </c>
      <c r="F251" s="166" t="s">
        <v>498</v>
      </c>
      <c r="G251" s="192">
        <v>44000000</v>
      </c>
      <c r="H251" s="185" t="s">
        <v>14</v>
      </c>
      <c r="I251" s="106">
        <v>40606</v>
      </c>
      <c r="J251" s="186">
        <v>33</v>
      </c>
      <c r="K251" s="834">
        <v>38000000</v>
      </c>
      <c r="L251" s="97">
        <v>0</v>
      </c>
      <c r="M251" s="108" t="s">
        <v>591</v>
      </c>
      <c r="N251" s="157" t="s">
        <v>591</v>
      </c>
      <c r="O251" s="115" t="s">
        <v>591</v>
      </c>
      <c r="P251" s="187"/>
      <c r="Q251" s="112"/>
      <c r="R251" s="507" t="s">
        <v>591</v>
      </c>
    </row>
    <row r="252" spans="1:18">
      <c r="A252" s="99"/>
      <c r="B252" s="181">
        <v>39822</v>
      </c>
      <c r="C252" s="189" t="s">
        <v>621</v>
      </c>
      <c r="D252" s="190" t="s">
        <v>622</v>
      </c>
      <c r="E252" s="103" t="s">
        <v>61</v>
      </c>
      <c r="F252" s="166" t="s">
        <v>498</v>
      </c>
      <c r="G252" s="192">
        <v>13400000</v>
      </c>
      <c r="H252" s="185" t="s">
        <v>14</v>
      </c>
      <c r="I252" s="106">
        <v>40107</v>
      </c>
      <c r="J252" s="186">
        <v>4</v>
      </c>
      <c r="K252" s="834">
        <v>13400000</v>
      </c>
      <c r="L252" s="97">
        <f t="shared" si="9"/>
        <v>0</v>
      </c>
      <c r="M252" s="108" t="s">
        <v>1282</v>
      </c>
      <c r="N252" s="157"/>
      <c r="O252" s="115"/>
      <c r="P252" s="187"/>
      <c r="Q252" s="112"/>
      <c r="R252" s="507"/>
    </row>
    <row r="253" spans="1:18">
      <c r="A253" s="99"/>
      <c r="B253" s="181">
        <v>39822</v>
      </c>
      <c r="C253" s="189" t="s">
        <v>623</v>
      </c>
      <c r="D253" s="190" t="s">
        <v>624</v>
      </c>
      <c r="E253" s="103" t="s">
        <v>66</v>
      </c>
      <c r="F253" s="166" t="s">
        <v>498</v>
      </c>
      <c r="G253" s="192">
        <v>10000000</v>
      </c>
      <c r="H253" s="185" t="s">
        <v>14</v>
      </c>
      <c r="I253" s="106"/>
      <c r="J253" s="186"/>
      <c r="K253" s="834"/>
      <c r="L253" s="97" t="str">
        <f t="shared" si="9"/>
        <v/>
      </c>
      <c r="M253" s="108"/>
      <c r="N253" s="157"/>
      <c r="O253" s="115"/>
      <c r="P253" s="187"/>
      <c r="Q253" s="112"/>
      <c r="R253" s="507"/>
    </row>
    <row r="254" spans="1:18">
      <c r="A254" s="99"/>
      <c r="B254" s="181">
        <v>39822</v>
      </c>
      <c r="C254" s="189" t="s">
        <v>625</v>
      </c>
      <c r="D254" s="190" t="s">
        <v>626</v>
      </c>
      <c r="E254" s="155" t="s">
        <v>218</v>
      </c>
      <c r="F254" s="166" t="s">
        <v>498</v>
      </c>
      <c r="G254" s="192">
        <v>100000000</v>
      </c>
      <c r="H254" s="185" t="s">
        <v>14</v>
      </c>
      <c r="I254" s="106">
        <v>40065</v>
      </c>
      <c r="J254" s="186">
        <v>4</v>
      </c>
      <c r="K254" s="834">
        <v>100000000</v>
      </c>
      <c r="L254" s="97">
        <f t="shared" si="9"/>
        <v>0</v>
      </c>
      <c r="M254" s="108" t="s">
        <v>1282</v>
      </c>
      <c r="N254" s="157"/>
      <c r="O254" s="115"/>
      <c r="P254" s="187"/>
      <c r="Q254" s="112"/>
      <c r="R254" s="507"/>
    </row>
    <row r="255" spans="1:18">
      <c r="A255" s="99"/>
      <c r="B255" s="181">
        <v>39822</v>
      </c>
      <c r="C255" s="189" t="s">
        <v>627</v>
      </c>
      <c r="D255" s="190" t="s">
        <v>628</v>
      </c>
      <c r="E255" s="103" t="s">
        <v>55</v>
      </c>
      <c r="F255" s="166" t="s">
        <v>498</v>
      </c>
      <c r="G255" s="192">
        <v>20000000</v>
      </c>
      <c r="H255" s="185" t="s">
        <v>14</v>
      </c>
      <c r="I255" s="106"/>
      <c r="J255" s="186"/>
      <c r="K255" s="834"/>
      <c r="L255" s="97" t="str">
        <f t="shared" si="9"/>
        <v/>
      </c>
      <c r="M255" s="108"/>
      <c r="N255" s="157"/>
      <c r="O255" s="115"/>
      <c r="P255" s="187"/>
      <c r="Q255" s="112"/>
      <c r="R255" s="507"/>
    </row>
    <row r="256" spans="1:18">
      <c r="A256" s="99"/>
      <c r="B256" s="181">
        <v>39822</v>
      </c>
      <c r="C256" s="189" t="s">
        <v>629</v>
      </c>
      <c r="D256" s="190" t="s">
        <v>630</v>
      </c>
      <c r="E256" s="165" t="s">
        <v>416</v>
      </c>
      <c r="F256" s="166" t="s">
        <v>498</v>
      </c>
      <c r="G256" s="192">
        <v>10200000</v>
      </c>
      <c r="H256" s="185" t="s">
        <v>14</v>
      </c>
      <c r="I256" s="106"/>
      <c r="J256" s="186"/>
      <c r="K256" s="834"/>
      <c r="L256" s="97" t="str">
        <f t="shared" si="9"/>
        <v/>
      </c>
      <c r="M256" s="108"/>
      <c r="N256" s="157"/>
      <c r="O256" s="115"/>
      <c r="P256" s="187"/>
      <c r="Q256" s="112"/>
      <c r="R256" s="507"/>
    </row>
    <row r="257" spans="1:18">
      <c r="A257" s="99"/>
      <c r="B257" s="181">
        <v>39822</v>
      </c>
      <c r="C257" s="189" t="s">
        <v>631</v>
      </c>
      <c r="D257" s="190" t="s">
        <v>231</v>
      </c>
      <c r="E257" s="103" t="s">
        <v>13</v>
      </c>
      <c r="F257" s="166" t="s">
        <v>498</v>
      </c>
      <c r="G257" s="192">
        <v>16000000</v>
      </c>
      <c r="H257" s="185" t="s">
        <v>14</v>
      </c>
      <c r="I257" s="106"/>
      <c r="J257" s="186"/>
      <c r="K257" s="834"/>
      <c r="L257" s="97" t="str">
        <f t="shared" si="9"/>
        <v/>
      </c>
      <c r="M257" s="108"/>
      <c r="N257" s="157"/>
      <c r="O257" s="115"/>
      <c r="P257" s="187"/>
      <c r="Q257" s="112"/>
      <c r="R257" s="507"/>
    </row>
    <row r="258" spans="1:18">
      <c r="A258" s="99"/>
      <c r="B258" s="181">
        <v>39822</v>
      </c>
      <c r="C258" s="189" t="s">
        <v>632</v>
      </c>
      <c r="D258" s="190" t="s">
        <v>633</v>
      </c>
      <c r="E258" s="103" t="s">
        <v>13</v>
      </c>
      <c r="F258" s="166" t="s">
        <v>498</v>
      </c>
      <c r="G258" s="192">
        <v>65000000</v>
      </c>
      <c r="H258" s="185" t="s">
        <v>14</v>
      </c>
      <c r="I258" s="106"/>
      <c r="J258" s="186"/>
      <c r="K258" s="834"/>
      <c r="L258" s="97" t="str">
        <f t="shared" si="9"/>
        <v/>
      </c>
      <c r="M258" s="108"/>
      <c r="N258" s="157"/>
      <c r="O258" s="115"/>
      <c r="P258" s="187"/>
      <c r="Q258" s="112"/>
      <c r="R258" s="507"/>
    </row>
    <row r="259" spans="1:18">
      <c r="A259" s="99"/>
      <c r="B259" s="181">
        <v>39822</v>
      </c>
      <c r="C259" s="189" t="s">
        <v>634</v>
      </c>
      <c r="D259" s="190" t="s">
        <v>635</v>
      </c>
      <c r="E259" s="103" t="s">
        <v>104</v>
      </c>
      <c r="F259" s="166" t="s">
        <v>498</v>
      </c>
      <c r="G259" s="192">
        <v>20000000</v>
      </c>
      <c r="H259" s="185" t="s">
        <v>14</v>
      </c>
      <c r="I259" s="106"/>
      <c r="J259" s="186"/>
      <c r="K259" s="834"/>
      <c r="L259" s="97" t="str">
        <f t="shared" si="9"/>
        <v/>
      </c>
      <c r="M259" s="108"/>
      <c r="N259" s="157"/>
      <c r="O259" s="115"/>
      <c r="P259" s="187"/>
      <c r="Q259" s="112"/>
      <c r="R259" s="507"/>
    </row>
    <row r="260" spans="1:18">
      <c r="A260" s="99"/>
      <c r="B260" s="181">
        <v>39822</v>
      </c>
      <c r="C260" s="189" t="s">
        <v>636</v>
      </c>
      <c r="D260" s="190" t="s">
        <v>637</v>
      </c>
      <c r="E260" s="155" t="s">
        <v>218</v>
      </c>
      <c r="F260" s="166" t="s">
        <v>498</v>
      </c>
      <c r="G260" s="192">
        <v>16500000</v>
      </c>
      <c r="H260" s="185" t="s">
        <v>14</v>
      </c>
      <c r="I260" s="106"/>
      <c r="J260" s="186"/>
      <c r="K260" s="834"/>
      <c r="L260" s="97" t="str">
        <f t="shared" si="9"/>
        <v/>
      </c>
      <c r="M260" s="108"/>
      <c r="N260" s="157"/>
      <c r="O260" s="115"/>
      <c r="P260" s="187"/>
      <c r="Q260" s="112"/>
      <c r="R260" s="507"/>
    </row>
    <row r="261" spans="1:18">
      <c r="A261" s="99"/>
      <c r="B261" s="181">
        <v>39822</v>
      </c>
      <c r="C261" s="189" t="s">
        <v>638</v>
      </c>
      <c r="D261" s="190" t="s">
        <v>148</v>
      </c>
      <c r="E261" s="138" t="s">
        <v>149</v>
      </c>
      <c r="F261" s="166" t="s">
        <v>498</v>
      </c>
      <c r="G261" s="192">
        <v>20000000</v>
      </c>
      <c r="H261" s="185" t="s">
        <v>14</v>
      </c>
      <c r="I261" s="106"/>
      <c r="J261" s="186"/>
      <c r="K261" s="834"/>
      <c r="L261" s="97" t="str">
        <f t="shared" si="9"/>
        <v/>
      </c>
      <c r="M261" s="108"/>
      <c r="N261" s="157"/>
      <c r="O261" s="115"/>
      <c r="P261" s="187"/>
      <c r="Q261" s="112"/>
      <c r="R261" s="507"/>
    </row>
    <row r="262" spans="1:18">
      <c r="A262" s="99"/>
      <c r="B262" s="181">
        <v>39822</v>
      </c>
      <c r="C262" s="189" t="s">
        <v>639</v>
      </c>
      <c r="D262" s="190" t="s">
        <v>640</v>
      </c>
      <c r="E262" s="103" t="s">
        <v>58</v>
      </c>
      <c r="F262" s="166" t="s">
        <v>498</v>
      </c>
      <c r="G262" s="192">
        <v>33000000</v>
      </c>
      <c r="H262" s="185" t="s">
        <v>14</v>
      </c>
      <c r="I262" s="106"/>
      <c r="J262" s="186"/>
      <c r="K262" s="834"/>
      <c r="L262" s="97" t="str">
        <f t="shared" si="9"/>
        <v/>
      </c>
      <c r="M262" s="108"/>
      <c r="N262" s="157"/>
      <c r="O262" s="115"/>
      <c r="P262" s="187"/>
      <c r="Q262" s="112"/>
      <c r="R262" s="507"/>
    </row>
    <row r="263" spans="1:18">
      <c r="A263" s="99"/>
      <c r="B263" s="181">
        <v>39822</v>
      </c>
      <c r="C263" s="189" t="s">
        <v>641</v>
      </c>
      <c r="D263" s="190" t="s">
        <v>642</v>
      </c>
      <c r="E263" s="103" t="s">
        <v>44</v>
      </c>
      <c r="F263" s="166" t="s">
        <v>498</v>
      </c>
      <c r="G263" s="192">
        <v>25000000</v>
      </c>
      <c r="H263" s="185" t="s">
        <v>14</v>
      </c>
      <c r="I263" s="106">
        <v>39918</v>
      </c>
      <c r="J263" s="107">
        <v>4</v>
      </c>
      <c r="K263" s="834">
        <v>25000000</v>
      </c>
      <c r="L263" s="97">
        <v>0</v>
      </c>
      <c r="M263" s="108" t="s">
        <v>1282</v>
      </c>
      <c r="N263" s="157"/>
      <c r="O263" s="115"/>
      <c r="P263" s="111"/>
      <c r="Q263" s="112"/>
      <c r="R263" s="507"/>
    </row>
    <row r="264" spans="1:18">
      <c r="A264" s="99">
        <v>2</v>
      </c>
      <c r="B264" s="181">
        <v>39822</v>
      </c>
      <c r="C264" s="189" t="s">
        <v>643</v>
      </c>
      <c r="D264" s="190" t="s">
        <v>103</v>
      </c>
      <c r="E264" s="103" t="s">
        <v>36</v>
      </c>
      <c r="F264" s="166" t="s">
        <v>420</v>
      </c>
      <c r="G264" s="192">
        <v>12000000</v>
      </c>
      <c r="H264" s="185" t="s">
        <v>14</v>
      </c>
      <c r="I264" s="106"/>
      <c r="J264" s="186"/>
      <c r="K264" s="834"/>
      <c r="L264" s="97" t="str">
        <f t="shared" ref="L264:L302" si="10">IF($K264&lt;&gt;0,$G264-$K264,"")</f>
        <v/>
      </c>
      <c r="M264" s="108"/>
      <c r="N264" s="157"/>
      <c r="O264" s="115"/>
      <c r="P264" s="187"/>
      <c r="Q264" s="112"/>
      <c r="R264" s="507"/>
    </row>
    <row r="265" spans="1:18">
      <c r="A265" s="99">
        <v>2</v>
      </c>
      <c r="B265" s="181">
        <v>39822</v>
      </c>
      <c r="C265" s="189" t="s">
        <v>645</v>
      </c>
      <c r="D265" s="190" t="s">
        <v>644</v>
      </c>
      <c r="E265" s="138" t="s">
        <v>180</v>
      </c>
      <c r="F265" s="166" t="s">
        <v>420</v>
      </c>
      <c r="G265" s="192">
        <v>6000000</v>
      </c>
      <c r="H265" s="185" t="s">
        <v>14</v>
      </c>
      <c r="I265" s="106"/>
      <c r="J265" s="186"/>
      <c r="K265" s="834"/>
      <c r="L265" s="97" t="str">
        <f t="shared" si="10"/>
        <v/>
      </c>
      <c r="M265" s="108"/>
      <c r="N265" s="157"/>
      <c r="O265" s="115"/>
      <c r="P265" s="187"/>
      <c r="Q265" s="112"/>
      <c r="R265" s="507"/>
    </row>
    <row r="266" spans="1:18">
      <c r="A266" s="99">
        <v>2</v>
      </c>
      <c r="B266" s="181">
        <v>39822</v>
      </c>
      <c r="C266" s="189" t="s">
        <v>646</v>
      </c>
      <c r="D266" s="190" t="s">
        <v>647</v>
      </c>
      <c r="E266" s="103" t="s">
        <v>25</v>
      </c>
      <c r="F266" s="166" t="s">
        <v>420</v>
      </c>
      <c r="G266" s="192">
        <v>6815000</v>
      </c>
      <c r="H266" s="185" t="s">
        <v>14</v>
      </c>
      <c r="I266" s="106"/>
      <c r="J266" s="186"/>
      <c r="K266" s="834"/>
      <c r="L266" s="97" t="str">
        <f t="shared" si="10"/>
        <v/>
      </c>
      <c r="M266" s="108"/>
      <c r="N266" s="157"/>
      <c r="O266" s="115"/>
      <c r="P266" s="187"/>
      <c r="Q266" s="112"/>
      <c r="R266" s="507"/>
    </row>
    <row r="267" spans="1:18">
      <c r="A267" s="99">
        <v>2</v>
      </c>
      <c r="B267" s="181">
        <v>39822</v>
      </c>
      <c r="C267" s="189" t="s">
        <v>648</v>
      </c>
      <c r="D267" s="190" t="s">
        <v>649</v>
      </c>
      <c r="E267" s="103" t="s">
        <v>25</v>
      </c>
      <c r="F267" s="166" t="s">
        <v>420</v>
      </c>
      <c r="G267" s="192">
        <v>5803000</v>
      </c>
      <c r="H267" s="185" t="s">
        <v>14</v>
      </c>
      <c r="I267" s="106"/>
      <c r="J267" s="186"/>
      <c r="K267" s="834"/>
      <c r="L267" s="97" t="str">
        <f t="shared" si="10"/>
        <v/>
      </c>
      <c r="M267" s="108"/>
      <c r="N267" s="157"/>
      <c r="O267" s="115"/>
      <c r="P267" s="187"/>
      <c r="Q267" s="112"/>
      <c r="R267" s="507"/>
    </row>
    <row r="268" spans="1:18">
      <c r="A268" s="99">
        <v>2</v>
      </c>
      <c r="B268" s="181">
        <v>39822</v>
      </c>
      <c r="C268" s="189" t="s">
        <v>651</v>
      </c>
      <c r="D268" s="190" t="s">
        <v>650</v>
      </c>
      <c r="E268" s="103" t="s">
        <v>13</v>
      </c>
      <c r="F268" s="166" t="s">
        <v>420</v>
      </c>
      <c r="G268" s="192">
        <v>3070000</v>
      </c>
      <c r="H268" s="185" t="s">
        <v>14</v>
      </c>
      <c r="I268" s="106"/>
      <c r="J268" s="186"/>
      <c r="K268" s="834"/>
      <c r="L268" s="97" t="str">
        <f t="shared" si="10"/>
        <v/>
      </c>
      <c r="M268" s="108"/>
      <c r="N268" s="157"/>
      <c r="O268" s="115"/>
      <c r="P268" s="187"/>
      <c r="Q268" s="112"/>
      <c r="R268" s="507"/>
    </row>
    <row r="269" spans="1:18" s="180" customFormat="1">
      <c r="A269" s="99">
        <v>3</v>
      </c>
      <c r="B269" s="181">
        <v>39822</v>
      </c>
      <c r="C269" s="189" t="s">
        <v>652</v>
      </c>
      <c r="D269" s="190" t="s">
        <v>653</v>
      </c>
      <c r="E269" s="103" t="s">
        <v>25</v>
      </c>
      <c r="F269" s="166" t="s">
        <v>654</v>
      </c>
      <c r="G269" s="105">
        <v>5116000</v>
      </c>
      <c r="H269" s="185" t="s">
        <v>14</v>
      </c>
      <c r="I269" s="106"/>
      <c r="J269" s="186"/>
      <c r="K269" s="834"/>
      <c r="L269" s="97" t="str">
        <f t="shared" si="10"/>
        <v/>
      </c>
      <c r="M269" s="108"/>
      <c r="N269" s="157"/>
      <c r="O269" s="115"/>
      <c r="P269" s="187"/>
      <c r="Q269" s="179"/>
      <c r="R269" s="507"/>
    </row>
    <row r="270" spans="1:18">
      <c r="A270" s="99">
        <v>2</v>
      </c>
      <c r="B270" s="181">
        <v>39822</v>
      </c>
      <c r="C270" s="189" t="s">
        <v>656</v>
      </c>
      <c r="D270" s="190" t="s">
        <v>655</v>
      </c>
      <c r="E270" s="103" t="s">
        <v>75</v>
      </c>
      <c r="F270" s="166" t="s">
        <v>420</v>
      </c>
      <c r="G270" s="192">
        <v>2995000</v>
      </c>
      <c r="H270" s="185" t="s">
        <v>14</v>
      </c>
      <c r="I270" s="106"/>
      <c r="J270" s="186"/>
      <c r="K270" s="834"/>
      <c r="L270" s="97" t="str">
        <f t="shared" si="10"/>
        <v/>
      </c>
      <c r="M270" s="108"/>
      <c r="N270" s="157"/>
      <c r="O270" s="115"/>
      <c r="P270" s="187"/>
      <c r="Q270" s="112"/>
      <c r="R270" s="507"/>
    </row>
    <row r="271" spans="1:18">
      <c r="A271" s="99">
        <v>2</v>
      </c>
      <c r="B271" s="181">
        <v>39822</v>
      </c>
      <c r="C271" s="189" t="s">
        <v>657</v>
      </c>
      <c r="D271" s="190" t="s">
        <v>658</v>
      </c>
      <c r="E271" s="103" t="s">
        <v>13</v>
      </c>
      <c r="F271" s="166" t="s">
        <v>420</v>
      </c>
      <c r="G271" s="192">
        <v>2000000</v>
      </c>
      <c r="H271" s="185" t="s">
        <v>14</v>
      </c>
      <c r="I271" s="106">
        <v>40541</v>
      </c>
      <c r="J271" s="186">
        <v>4</v>
      </c>
      <c r="K271" s="834">
        <v>2000000</v>
      </c>
      <c r="L271" s="97">
        <f t="shared" si="10"/>
        <v>0</v>
      </c>
      <c r="M271" s="108" t="s">
        <v>2257</v>
      </c>
      <c r="N271" s="157">
        <v>40541</v>
      </c>
      <c r="O271" s="158" t="s">
        <v>654</v>
      </c>
      <c r="P271" s="201" t="s">
        <v>314</v>
      </c>
      <c r="Q271" s="112" t="s">
        <v>1648</v>
      </c>
      <c r="R271" s="507">
        <v>100000</v>
      </c>
    </row>
    <row r="272" spans="1:18">
      <c r="A272" s="99">
        <v>2</v>
      </c>
      <c r="B272" s="181">
        <v>39822</v>
      </c>
      <c r="C272" s="189" t="s">
        <v>659</v>
      </c>
      <c r="D272" s="190" t="s">
        <v>660</v>
      </c>
      <c r="E272" s="165" t="s">
        <v>407</v>
      </c>
      <c r="F272" s="166" t="s">
        <v>420</v>
      </c>
      <c r="G272" s="192">
        <v>1065000</v>
      </c>
      <c r="H272" s="185" t="s">
        <v>14</v>
      </c>
      <c r="I272" s="106"/>
      <c r="J272" s="186"/>
      <c r="K272" s="834"/>
      <c r="L272" s="97" t="str">
        <f t="shared" si="10"/>
        <v/>
      </c>
      <c r="M272" s="108"/>
      <c r="N272" s="157"/>
      <c r="O272" s="115"/>
      <c r="P272" s="187"/>
      <c r="Q272" s="112"/>
      <c r="R272" s="507"/>
    </row>
    <row r="273" spans="1:18">
      <c r="A273" s="99">
        <v>2</v>
      </c>
      <c r="B273" s="181">
        <v>39822</v>
      </c>
      <c r="C273" s="189" t="s">
        <v>661</v>
      </c>
      <c r="D273" s="190" t="s">
        <v>662</v>
      </c>
      <c r="E273" s="103" t="s">
        <v>25</v>
      </c>
      <c r="F273" s="166" t="s">
        <v>420</v>
      </c>
      <c r="G273" s="192">
        <v>5500000</v>
      </c>
      <c r="H273" s="185" t="s">
        <v>14</v>
      </c>
      <c r="I273" s="106"/>
      <c r="J273" s="186"/>
      <c r="K273" s="834"/>
      <c r="L273" s="97" t="str">
        <f t="shared" si="10"/>
        <v/>
      </c>
      <c r="M273" s="108"/>
      <c r="N273" s="157"/>
      <c r="O273" s="115"/>
      <c r="P273" s="187"/>
      <c r="Q273" s="112"/>
      <c r="R273" s="507"/>
    </row>
    <row r="274" spans="1:18">
      <c r="A274" s="99">
        <v>2</v>
      </c>
      <c r="B274" s="181">
        <v>39822</v>
      </c>
      <c r="C274" s="189" t="s">
        <v>663</v>
      </c>
      <c r="D274" s="190" t="s">
        <v>664</v>
      </c>
      <c r="E274" s="103" t="s">
        <v>44</v>
      </c>
      <c r="F274" s="166" t="s">
        <v>420</v>
      </c>
      <c r="G274" s="192">
        <v>5983000</v>
      </c>
      <c r="H274" s="185" t="s">
        <v>14</v>
      </c>
      <c r="I274" s="106"/>
      <c r="J274" s="186"/>
      <c r="K274" s="834"/>
      <c r="L274" s="97" t="str">
        <f t="shared" si="10"/>
        <v/>
      </c>
      <c r="M274" s="108"/>
      <c r="N274" s="157"/>
      <c r="O274" s="115"/>
      <c r="P274" s="187"/>
      <c r="Q274" s="112"/>
      <c r="R274" s="507"/>
    </row>
    <row r="275" spans="1:18">
      <c r="A275" s="99">
        <v>2</v>
      </c>
      <c r="B275" s="181">
        <v>39822</v>
      </c>
      <c r="C275" s="189" t="s">
        <v>665</v>
      </c>
      <c r="D275" s="190" t="s">
        <v>666</v>
      </c>
      <c r="E275" s="138" t="s">
        <v>149</v>
      </c>
      <c r="F275" s="166" t="s">
        <v>420</v>
      </c>
      <c r="G275" s="192">
        <v>24000000</v>
      </c>
      <c r="H275" s="185" t="s">
        <v>14</v>
      </c>
      <c r="I275" s="106"/>
      <c r="J275" s="186"/>
      <c r="K275" s="834"/>
      <c r="L275" s="97" t="str">
        <f t="shared" si="10"/>
        <v/>
      </c>
      <c r="M275" s="108"/>
      <c r="N275" s="157"/>
      <c r="O275" s="115"/>
      <c r="P275" s="187"/>
      <c r="Q275" s="112"/>
      <c r="R275" s="507"/>
    </row>
    <row r="276" spans="1:18">
      <c r="A276" s="99">
        <v>2</v>
      </c>
      <c r="B276" s="181">
        <v>39822</v>
      </c>
      <c r="C276" s="189" t="s">
        <v>667</v>
      </c>
      <c r="D276" s="190" t="s">
        <v>159</v>
      </c>
      <c r="E276" s="103" t="s">
        <v>125</v>
      </c>
      <c r="F276" s="166" t="s">
        <v>420</v>
      </c>
      <c r="G276" s="192">
        <v>9000000</v>
      </c>
      <c r="H276" s="185" t="s">
        <v>14</v>
      </c>
      <c r="I276" s="106"/>
      <c r="J276" s="186"/>
      <c r="K276" s="834"/>
      <c r="L276" s="97" t="str">
        <f t="shared" si="10"/>
        <v/>
      </c>
      <c r="M276" s="108"/>
      <c r="N276" s="157"/>
      <c r="O276" s="115"/>
      <c r="P276" s="187"/>
      <c r="Q276" s="112"/>
      <c r="R276" s="507"/>
    </row>
    <row r="277" spans="1:18">
      <c r="A277" s="99">
        <v>2</v>
      </c>
      <c r="B277" s="181">
        <v>39822</v>
      </c>
      <c r="C277" s="189" t="s">
        <v>668</v>
      </c>
      <c r="D277" s="190" t="s">
        <v>669</v>
      </c>
      <c r="E277" s="103" t="s">
        <v>50</v>
      </c>
      <c r="F277" s="166" t="s">
        <v>420</v>
      </c>
      <c r="G277" s="192">
        <v>3981000</v>
      </c>
      <c r="H277" s="185" t="s">
        <v>14</v>
      </c>
      <c r="I277" s="106">
        <v>40317</v>
      </c>
      <c r="J277" s="186">
        <v>4</v>
      </c>
      <c r="K277" s="834">
        <v>3981000</v>
      </c>
      <c r="L277" s="97">
        <f t="shared" si="10"/>
        <v>0</v>
      </c>
      <c r="M277" s="188" t="s">
        <v>309</v>
      </c>
      <c r="N277" s="157">
        <v>40317</v>
      </c>
      <c r="O277" s="158" t="s">
        <v>654</v>
      </c>
      <c r="P277" s="201" t="s">
        <v>314</v>
      </c>
      <c r="Q277" s="112" t="s">
        <v>1648</v>
      </c>
      <c r="R277" s="507">
        <v>199000</v>
      </c>
    </row>
    <row r="278" spans="1:18">
      <c r="A278" s="99">
        <v>2</v>
      </c>
      <c r="B278" s="181">
        <v>39822</v>
      </c>
      <c r="C278" s="189" t="s">
        <v>676</v>
      </c>
      <c r="D278" s="190" t="s">
        <v>680</v>
      </c>
      <c r="E278" s="103" t="s">
        <v>125</v>
      </c>
      <c r="F278" s="166" t="s">
        <v>420</v>
      </c>
      <c r="G278" s="192">
        <v>3285000</v>
      </c>
      <c r="H278" s="185" t="s">
        <v>14</v>
      </c>
      <c r="I278" s="106"/>
      <c r="J278" s="186"/>
      <c r="K278" s="834"/>
      <c r="L278" s="97" t="str">
        <f t="shared" si="10"/>
        <v/>
      </c>
      <c r="M278" s="108"/>
      <c r="N278" s="157"/>
      <c r="O278" s="115"/>
      <c r="P278" s="187"/>
      <c r="Q278" s="112"/>
      <c r="R278" s="507"/>
    </row>
    <row r="279" spans="1:18">
      <c r="A279" s="99">
        <v>2</v>
      </c>
      <c r="B279" s="181">
        <v>39822</v>
      </c>
      <c r="C279" s="189" t="s">
        <v>677</v>
      </c>
      <c r="D279" s="190" t="s">
        <v>15</v>
      </c>
      <c r="E279" s="103" t="s">
        <v>16</v>
      </c>
      <c r="F279" s="166" t="s">
        <v>420</v>
      </c>
      <c r="G279" s="192">
        <v>267274000</v>
      </c>
      <c r="H279" s="185" t="s">
        <v>14</v>
      </c>
      <c r="I279" s="106"/>
      <c r="J279" s="186"/>
      <c r="K279" s="834"/>
      <c r="L279" s="97" t="str">
        <f t="shared" si="10"/>
        <v/>
      </c>
      <c r="M279" s="108"/>
      <c r="N279" s="157"/>
      <c r="O279" s="115"/>
      <c r="P279" s="187"/>
      <c r="Q279" s="112"/>
      <c r="R279" s="507"/>
    </row>
    <row r="280" spans="1:18">
      <c r="A280" s="99"/>
      <c r="B280" s="181">
        <v>39829</v>
      </c>
      <c r="C280" s="189" t="s">
        <v>681</v>
      </c>
      <c r="D280" s="190" t="s">
        <v>696</v>
      </c>
      <c r="E280" s="155" t="s">
        <v>228</v>
      </c>
      <c r="F280" s="166" t="s">
        <v>498</v>
      </c>
      <c r="G280" s="192">
        <v>50000000</v>
      </c>
      <c r="H280" s="185" t="s">
        <v>14</v>
      </c>
      <c r="I280" s="106"/>
      <c r="J280" s="186"/>
      <c r="K280" s="834"/>
      <c r="L280" s="97" t="str">
        <f t="shared" si="10"/>
        <v/>
      </c>
      <c r="M280" s="108"/>
      <c r="N280" s="157"/>
      <c r="O280" s="115"/>
      <c r="P280" s="187"/>
      <c r="Q280" s="112"/>
      <c r="R280" s="507"/>
    </row>
    <row r="281" spans="1:18">
      <c r="A281" s="99"/>
      <c r="B281" s="181">
        <v>39829</v>
      </c>
      <c r="C281" s="189" t="s">
        <v>304</v>
      </c>
      <c r="D281" s="190" t="s">
        <v>697</v>
      </c>
      <c r="E281" s="103" t="s">
        <v>40</v>
      </c>
      <c r="F281" s="166" t="s">
        <v>498</v>
      </c>
      <c r="G281" s="192">
        <v>26380000</v>
      </c>
      <c r="H281" s="185" t="s">
        <v>14</v>
      </c>
      <c r="I281" s="106">
        <v>40555</v>
      </c>
      <c r="J281" s="186">
        <v>4</v>
      </c>
      <c r="K281" s="834">
        <v>26380000</v>
      </c>
      <c r="L281" s="97">
        <f t="shared" si="10"/>
        <v>0</v>
      </c>
      <c r="M281" s="108" t="s">
        <v>1282</v>
      </c>
      <c r="N281" s="157">
        <v>40604</v>
      </c>
      <c r="O281" s="115" t="s">
        <v>1282</v>
      </c>
      <c r="P281" s="187">
        <v>9</v>
      </c>
      <c r="Q281" s="112" t="s">
        <v>1648</v>
      </c>
      <c r="R281" s="507">
        <v>1625000</v>
      </c>
    </row>
    <row r="282" spans="1:18">
      <c r="A282" s="99"/>
      <c r="B282" s="181">
        <v>39829</v>
      </c>
      <c r="C282" s="189" t="s">
        <v>682</v>
      </c>
      <c r="D282" s="190" t="s">
        <v>698</v>
      </c>
      <c r="E282" s="165" t="s">
        <v>487</v>
      </c>
      <c r="F282" s="166" t="s">
        <v>498</v>
      </c>
      <c r="G282" s="192">
        <v>10000000</v>
      </c>
      <c r="H282" s="185" t="s">
        <v>14</v>
      </c>
      <c r="I282" s="106"/>
      <c r="J282" s="186"/>
      <c r="K282" s="834"/>
      <c r="L282" s="97" t="str">
        <f t="shared" si="10"/>
        <v/>
      </c>
      <c r="M282" s="108"/>
      <c r="N282" s="157"/>
      <c r="O282" s="115"/>
      <c r="P282" s="187"/>
      <c r="Q282" s="112"/>
      <c r="R282" s="507"/>
    </row>
    <row r="283" spans="1:18">
      <c r="A283" s="99"/>
      <c r="B283" s="181">
        <v>39829</v>
      </c>
      <c r="C283" s="189" t="s">
        <v>305</v>
      </c>
      <c r="D283" s="190" t="s">
        <v>699</v>
      </c>
      <c r="E283" s="155" t="s">
        <v>249</v>
      </c>
      <c r="F283" s="166" t="s">
        <v>498</v>
      </c>
      <c r="G283" s="192">
        <v>18751000</v>
      </c>
      <c r="H283" s="185" t="s">
        <v>14</v>
      </c>
      <c r="I283" s="106">
        <v>40233</v>
      </c>
      <c r="J283" s="186">
        <v>5</v>
      </c>
      <c r="K283" s="834">
        <v>18751000</v>
      </c>
      <c r="L283" s="97">
        <f t="shared" si="10"/>
        <v>0</v>
      </c>
      <c r="M283" s="108" t="s">
        <v>1282</v>
      </c>
      <c r="N283" s="157">
        <v>40387</v>
      </c>
      <c r="O283" s="115" t="s">
        <v>1282</v>
      </c>
      <c r="P283" s="187">
        <v>9</v>
      </c>
      <c r="Q283" s="112" t="s">
        <v>1648</v>
      </c>
      <c r="R283" s="507">
        <v>250000</v>
      </c>
    </row>
    <row r="284" spans="1:18">
      <c r="A284" s="99"/>
      <c r="B284" s="181">
        <v>39829</v>
      </c>
      <c r="C284" s="189" t="s">
        <v>683</v>
      </c>
      <c r="D284" s="190" t="s">
        <v>700</v>
      </c>
      <c r="E284" s="103" t="s">
        <v>66</v>
      </c>
      <c r="F284" s="166" t="s">
        <v>498</v>
      </c>
      <c r="G284" s="192">
        <v>7414000</v>
      </c>
      <c r="H284" s="185" t="s">
        <v>14</v>
      </c>
      <c r="I284" s="106">
        <v>39953</v>
      </c>
      <c r="J284" s="107">
        <v>4</v>
      </c>
      <c r="K284" s="834">
        <v>7414000</v>
      </c>
      <c r="L284" s="97">
        <f t="shared" si="10"/>
        <v>0</v>
      </c>
      <c r="M284" s="108" t="s">
        <v>1282</v>
      </c>
      <c r="N284" s="157">
        <v>39988</v>
      </c>
      <c r="O284" s="115" t="s">
        <v>1282</v>
      </c>
      <c r="P284" s="111"/>
      <c r="Q284" s="112" t="s">
        <v>1648</v>
      </c>
      <c r="R284" s="507">
        <v>275000</v>
      </c>
    </row>
    <row r="285" spans="1:18">
      <c r="A285" s="99"/>
      <c r="B285" s="181">
        <v>39829</v>
      </c>
      <c r="C285" s="189" t="s">
        <v>684</v>
      </c>
      <c r="D285" s="190" t="s">
        <v>701</v>
      </c>
      <c r="E285" s="103" t="s">
        <v>125</v>
      </c>
      <c r="F285" s="166" t="s">
        <v>498</v>
      </c>
      <c r="G285" s="192">
        <v>64779000</v>
      </c>
      <c r="H285" s="185" t="s">
        <v>14</v>
      </c>
      <c r="I285" s="106">
        <v>39953</v>
      </c>
      <c r="J285" s="107">
        <v>4</v>
      </c>
      <c r="K285" s="834">
        <v>64779000</v>
      </c>
      <c r="L285" s="97">
        <f t="shared" si="10"/>
        <v>0</v>
      </c>
      <c r="M285" s="108" t="s">
        <v>1282</v>
      </c>
      <c r="N285" s="157">
        <v>39988</v>
      </c>
      <c r="O285" s="115" t="s">
        <v>1282</v>
      </c>
      <c r="P285" s="111"/>
      <c r="Q285" s="112" t="s">
        <v>1648</v>
      </c>
      <c r="R285" s="507">
        <v>1400000</v>
      </c>
    </row>
    <row r="286" spans="1:18">
      <c r="A286" s="99"/>
      <c r="B286" s="181">
        <v>39829</v>
      </c>
      <c r="C286" s="189" t="s">
        <v>685</v>
      </c>
      <c r="D286" s="190" t="s">
        <v>702</v>
      </c>
      <c r="E286" s="155" t="s">
        <v>218</v>
      </c>
      <c r="F286" s="166" t="s">
        <v>498</v>
      </c>
      <c r="G286" s="192">
        <v>108676000</v>
      </c>
      <c r="H286" s="185" t="s">
        <v>14</v>
      </c>
      <c r="I286" s="106"/>
      <c r="J286" s="186"/>
      <c r="K286" s="834"/>
      <c r="L286" s="97" t="str">
        <f t="shared" si="10"/>
        <v/>
      </c>
      <c r="M286" s="108"/>
      <c r="N286" s="157"/>
      <c r="O286" s="115"/>
      <c r="P286" s="187"/>
      <c r="Q286" s="112"/>
      <c r="R286" s="507"/>
    </row>
    <row r="287" spans="1:18">
      <c r="A287" s="99"/>
      <c r="B287" s="181">
        <v>39829</v>
      </c>
      <c r="C287" s="189" t="s">
        <v>306</v>
      </c>
      <c r="D287" s="190" t="s">
        <v>703</v>
      </c>
      <c r="E287" s="103" t="s">
        <v>13</v>
      </c>
      <c r="F287" s="166" t="s">
        <v>498</v>
      </c>
      <c r="G287" s="192">
        <v>17949000</v>
      </c>
      <c r="H287" s="185" t="s">
        <v>14</v>
      </c>
      <c r="I287" s="106"/>
      <c r="J287" s="186"/>
      <c r="K287" s="834"/>
      <c r="L287" s="97" t="str">
        <f t="shared" si="10"/>
        <v/>
      </c>
      <c r="M287" s="108"/>
      <c r="N287" s="157"/>
      <c r="O287" s="115"/>
      <c r="P287" s="187"/>
      <c r="Q287" s="112"/>
      <c r="R287" s="507"/>
    </row>
    <row r="288" spans="1:18" s="237" customFormat="1" ht="28.5" customHeight="1">
      <c r="A288" s="557" t="s">
        <v>1939</v>
      </c>
      <c r="B288" s="193">
        <v>39829</v>
      </c>
      <c r="C288" s="194" t="s">
        <v>686</v>
      </c>
      <c r="D288" s="195" t="s">
        <v>176</v>
      </c>
      <c r="E288" s="144" t="s">
        <v>177</v>
      </c>
      <c r="F288" s="624" t="s">
        <v>1878</v>
      </c>
      <c r="G288" s="196">
        <v>424174000</v>
      </c>
      <c r="H288" s="197" t="s">
        <v>14</v>
      </c>
      <c r="I288" s="124"/>
      <c r="J288" s="625"/>
      <c r="K288" s="835"/>
      <c r="L288" s="132" t="str">
        <f t="shared" si="10"/>
        <v/>
      </c>
      <c r="M288" s="175"/>
      <c r="N288" s="626"/>
      <c r="O288" s="1566"/>
      <c r="P288" s="627"/>
      <c r="Q288" s="178"/>
      <c r="R288" s="546"/>
    </row>
    <row r="289" spans="1:18">
      <c r="A289" s="99"/>
      <c r="B289" s="181">
        <v>39829</v>
      </c>
      <c r="C289" s="189" t="s">
        <v>687</v>
      </c>
      <c r="D289" s="190" t="s">
        <v>705</v>
      </c>
      <c r="E289" s="103" t="s">
        <v>50</v>
      </c>
      <c r="F289" s="166" t="s">
        <v>498</v>
      </c>
      <c r="G289" s="192">
        <v>75000000</v>
      </c>
      <c r="H289" s="185" t="s">
        <v>14</v>
      </c>
      <c r="I289" s="106">
        <v>39946</v>
      </c>
      <c r="J289" s="107">
        <v>4</v>
      </c>
      <c r="K289" s="834">
        <v>75000000</v>
      </c>
      <c r="L289" s="97">
        <f t="shared" si="10"/>
        <v>0</v>
      </c>
      <c r="M289" s="108" t="s">
        <v>1282</v>
      </c>
      <c r="N289" s="157">
        <v>40248</v>
      </c>
      <c r="O289" s="115" t="s">
        <v>1282</v>
      </c>
      <c r="P289" s="111"/>
      <c r="Q289" s="112" t="s">
        <v>1649</v>
      </c>
      <c r="R289" s="507">
        <v>6709061</v>
      </c>
    </row>
    <row r="290" spans="1:18">
      <c r="A290" s="99"/>
      <c r="B290" s="181">
        <v>39829</v>
      </c>
      <c r="C290" s="189" t="s">
        <v>688</v>
      </c>
      <c r="D290" s="190" t="s">
        <v>706</v>
      </c>
      <c r="E290" s="103" t="s">
        <v>13</v>
      </c>
      <c r="F290" s="166" t="s">
        <v>498</v>
      </c>
      <c r="G290" s="192">
        <v>36000000</v>
      </c>
      <c r="H290" s="185" t="s">
        <v>14</v>
      </c>
      <c r="I290" s="106"/>
      <c r="J290" s="186"/>
      <c r="K290" s="834"/>
      <c r="L290" s="97" t="str">
        <f t="shared" si="10"/>
        <v/>
      </c>
      <c r="M290" s="108"/>
      <c r="N290" s="157"/>
      <c r="O290" s="115"/>
      <c r="P290" s="187"/>
      <c r="Q290" s="112"/>
      <c r="R290" s="507"/>
    </row>
    <row r="291" spans="1:18" s="237" customFormat="1" ht="28.5">
      <c r="A291" s="557" t="s">
        <v>1984</v>
      </c>
      <c r="B291" s="193">
        <v>39829</v>
      </c>
      <c r="C291" s="194" t="s">
        <v>714</v>
      </c>
      <c r="D291" s="195" t="s">
        <v>131</v>
      </c>
      <c r="E291" s="121" t="s">
        <v>16</v>
      </c>
      <c r="F291" s="172" t="s">
        <v>654</v>
      </c>
      <c r="G291" s="196">
        <v>18980000</v>
      </c>
      <c r="H291" s="197" t="s">
        <v>14</v>
      </c>
      <c r="I291" s="124">
        <v>40417</v>
      </c>
      <c r="J291" s="625">
        <v>4</v>
      </c>
      <c r="K291" s="835">
        <v>18980000</v>
      </c>
      <c r="L291" s="132">
        <f t="shared" si="10"/>
        <v>0</v>
      </c>
      <c r="M291" s="175" t="s">
        <v>591</v>
      </c>
      <c r="N291" s="626" t="s">
        <v>591</v>
      </c>
      <c r="O291" s="1566" t="s">
        <v>591</v>
      </c>
      <c r="P291" s="627"/>
      <c r="Q291" s="178" t="s">
        <v>1578</v>
      </c>
      <c r="R291" s="546" t="s">
        <v>591</v>
      </c>
    </row>
    <row r="292" spans="1:18">
      <c r="A292" s="99"/>
      <c r="B292" s="181">
        <v>39829</v>
      </c>
      <c r="C292" s="189" t="s">
        <v>689</v>
      </c>
      <c r="D292" s="190" t="s">
        <v>707</v>
      </c>
      <c r="E292" s="155" t="s">
        <v>218</v>
      </c>
      <c r="F292" s="166" t="s">
        <v>498</v>
      </c>
      <c r="G292" s="192">
        <v>26440000</v>
      </c>
      <c r="H292" s="185" t="s">
        <v>14</v>
      </c>
      <c r="I292" s="106">
        <v>40394</v>
      </c>
      <c r="J292" s="186">
        <v>4</v>
      </c>
      <c r="K292" s="834">
        <v>26440000</v>
      </c>
      <c r="L292" s="97">
        <f t="shared" si="10"/>
        <v>0</v>
      </c>
      <c r="M292" s="108" t="s">
        <v>1282</v>
      </c>
      <c r="N292" s="157">
        <v>40422</v>
      </c>
      <c r="O292" s="115" t="s">
        <v>1282</v>
      </c>
      <c r="P292" s="187"/>
      <c r="Q292" s="112" t="s">
        <v>1648</v>
      </c>
      <c r="R292" s="507">
        <v>400000</v>
      </c>
    </row>
    <row r="293" spans="1:18">
      <c r="A293" s="99"/>
      <c r="B293" s="181">
        <v>39829</v>
      </c>
      <c r="C293" s="189" t="s">
        <v>690</v>
      </c>
      <c r="D293" s="190" t="s">
        <v>708</v>
      </c>
      <c r="E293" s="155" t="s">
        <v>206</v>
      </c>
      <c r="F293" s="166" t="s">
        <v>498</v>
      </c>
      <c r="G293" s="192">
        <v>57000000</v>
      </c>
      <c r="H293" s="185" t="s">
        <v>14</v>
      </c>
      <c r="I293" s="106"/>
      <c r="J293" s="186"/>
      <c r="K293" s="834"/>
      <c r="L293" s="97" t="str">
        <f t="shared" si="10"/>
        <v/>
      </c>
      <c r="M293" s="108"/>
      <c r="N293" s="157"/>
      <c r="O293" s="115"/>
      <c r="P293" s="187"/>
      <c r="Q293" s="112"/>
      <c r="R293" s="507"/>
    </row>
    <row r="294" spans="1:18">
      <c r="A294" s="99"/>
      <c r="B294" s="181">
        <v>39829</v>
      </c>
      <c r="C294" s="189" t="s">
        <v>691</v>
      </c>
      <c r="D294" s="190" t="s">
        <v>709</v>
      </c>
      <c r="E294" s="103" t="s">
        <v>50</v>
      </c>
      <c r="F294" s="166" t="s">
        <v>498</v>
      </c>
      <c r="G294" s="192">
        <v>45000000</v>
      </c>
      <c r="H294" s="185" t="s">
        <v>14</v>
      </c>
      <c r="I294" s="106"/>
      <c r="J294" s="186"/>
      <c r="K294" s="834"/>
      <c r="L294" s="97" t="str">
        <f t="shared" si="10"/>
        <v/>
      </c>
      <c r="M294" s="108"/>
      <c r="N294" s="157"/>
      <c r="O294" s="115"/>
      <c r="P294" s="187"/>
      <c r="Q294" s="112"/>
      <c r="R294" s="507"/>
    </row>
    <row r="295" spans="1:18">
      <c r="A295" s="99"/>
      <c r="B295" s="181">
        <v>39829</v>
      </c>
      <c r="C295" s="189" t="s">
        <v>692</v>
      </c>
      <c r="D295" s="190" t="s">
        <v>710</v>
      </c>
      <c r="E295" s="155" t="s">
        <v>224</v>
      </c>
      <c r="F295" s="166" t="s">
        <v>498</v>
      </c>
      <c r="G295" s="192">
        <v>20600000</v>
      </c>
      <c r="H295" s="185" t="s">
        <v>14</v>
      </c>
      <c r="I295" s="106"/>
      <c r="J295" s="186"/>
      <c r="K295" s="834"/>
      <c r="L295" s="97" t="str">
        <f t="shared" si="10"/>
        <v/>
      </c>
      <c r="M295" s="108"/>
      <c r="N295" s="157"/>
      <c r="O295" s="115"/>
      <c r="P295" s="187"/>
      <c r="Q295" s="112"/>
      <c r="R295" s="507"/>
    </row>
    <row r="296" spans="1:18">
      <c r="A296" s="99"/>
      <c r="B296" s="181">
        <v>39829</v>
      </c>
      <c r="C296" s="189" t="s">
        <v>693</v>
      </c>
      <c r="D296" s="190" t="s">
        <v>711</v>
      </c>
      <c r="E296" s="103" t="s">
        <v>33</v>
      </c>
      <c r="F296" s="166" t="s">
        <v>498</v>
      </c>
      <c r="G296" s="192">
        <v>73000000</v>
      </c>
      <c r="H296" s="185" t="s">
        <v>14</v>
      </c>
      <c r="I296" s="106"/>
      <c r="J296" s="186"/>
      <c r="K296" s="834"/>
      <c r="L296" s="97" t="str">
        <f t="shared" si="10"/>
        <v/>
      </c>
      <c r="M296" s="108"/>
      <c r="N296" s="157"/>
      <c r="O296" s="115"/>
      <c r="P296" s="187"/>
      <c r="Q296" s="112"/>
      <c r="R296" s="507"/>
    </row>
    <row r="297" spans="1:18">
      <c r="A297" s="99"/>
      <c r="B297" s="181">
        <v>39829</v>
      </c>
      <c r="C297" s="189" t="s">
        <v>694</v>
      </c>
      <c r="D297" s="190" t="s">
        <v>712</v>
      </c>
      <c r="E297" s="138" t="s">
        <v>162</v>
      </c>
      <c r="F297" s="166" t="s">
        <v>498</v>
      </c>
      <c r="G297" s="192">
        <v>32538000</v>
      </c>
      <c r="H297" s="185" t="s">
        <v>14</v>
      </c>
      <c r="I297" s="106"/>
      <c r="J297" s="186"/>
      <c r="K297" s="834"/>
      <c r="L297" s="97" t="str">
        <f t="shared" si="10"/>
        <v/>
      </c>
      <c r="M297" s="108"/>
      <c r="N297" s="157"/>
      <c r="O297" s="115"/>
      <c r="P297" s="187"/>
      <c r="Q297" s="112"/>
      <c r="R297" s="507"/>
    </row>
    <row r="298" spans="1:18">
      <c r="A298" s="99"/>
      <c r="B298" s="181">
        <v>39829</v>
      </c>
      <c r="C298" s="189" t="s">
        <v>695</v>
      </c>
      <c r="D298" s="190" t="s">
        <v>713</v>
      </c>
      <c r="E298" s="103" t="s">
        <v>66</v>
      </c>
      <c r="F298" s="166" t="s">
        <v>498</v>
      </c>
      <c r="G298" s="192">
        <v>38263000</v>
      </c>
      <c r="H298" s="185" t="s">
        <v>14</v>
      </c>
      <c r="I298" s="106">
        <v>40177</v>
      </c>
      <c r="J298" s="186">
        <v>5</v>
      </c>
      <c r="K298" s="834">
        <v>38263000</v>
      </c>
      <c r="L298" s="97">
        <f t="shared" si="10"/>
        <v>0</v>
      </c>
      <c r="M298" s="108" t="s">
        <v>1282</v>
      </c>
      <c r="N298" s="157">
        <v>40212</v>
      </c>
      <c r="O298" s="115" t="s">
        <v>1282</v>
      </c>
      <c r="P298" s="187">
        <v>9</v>
      </c>
      <c r="Q298" s="112" t="s">
        <v>1648</v>
      </c>
      <c r="R298" s="507">
        <v>430797</v>
      </c>
    </row>
    <row r="299" spans="1:18">
      <c r="A299" s="99">
        <v>2</v>
      </c>
      <c r="B299" s="181">
        <v>39829</v>
      </c>
      <c r="C299" s="189" t="s">
        <v>715</v>
      </c>
      <c r="D299" s="190" t="s">
        <v>734</v>
      </c>
      <c r="E299" s="103" t="s">
        <v>25</v>
      </c>
      <c r="F299" s="166" t="s">
        <v>420</v>
      </c>
      <c r="G299" s="192">
        <v>2550000</v>
      </c>
      <c r="H299" s="185" t="s">
        <v>14</v>
      </c>
      <c r="I299" s="106"/>
      <c r="J299" s="186"/>
      <c r="K299" s="834"/>
      <c r="L299" s="97" t="str">
        <f t="shared" si="10"/>
        <v/>
      </c>
      <c r="M299" s="108"/>
      <c r="N299" s="157"/>
      <c r="O299" s="115"/>
      <c r="P299" s="187"/>
      <c r="Q299" s="112"/>
      <c r="R299" s="507"/>
    </row>
    <row r="300" spans="1:18">
      <c r="A300" s="99">
        <v>2</v>
      </c>
      <c r="B300" s="181">
        <v>39829</v>
      </c>
      <c r="C300" s="189" t="s">
        <v>716</v>
      </c>
      <c r="D300" s="190" t="s">
        <v>735</v>
      </c>
      <c r="E300" s="103" t="s">
        <v>50</v>
      </c>
      <c r="F300" s="166" t="s">
        <v>420</v>
      </c>
      <c r="G300" s="192">
        <v>11730000</v>
      </c>
      <c r="H300" s="185" t="s">
        <v>14</v>
      </c>
      <c r="I300" s="106"/>
      <c r="J300" s="186"/>
      <c r="K300" s="834"/>
      <c r="L300" s="97" t="str">
        <f t="shared" si="10"/>
        <v/>
      </c>
      <c r="M300" s="108"/>
      <c r="N300" s="157"/>
      <c r="O300" s="115"/>
      <c r="P300" s="187"/>
      <c r="Q300" s="112"/>
      <c r="R300" s="507"/>
    </row>
    <row r="301" spans="1:18" ht="15.75" customHeight="1">
      <c r="A301" s="99">
        <v>2</v>
      </c>
      <c r="B301" s="181">
        <v>39829</v>
      </c>
      <c r="C301" s="189" t="s">
        <v>307</v>
      </c>
      <c r="D301" s="190" t="s">
        <v>736</v>
      </c>
      <c r="E301" s="138" t="s">
        <v>142</v>
      </c>
      <c r="F301" s="166" t="s">
        <v>420</v>
      </c>
      <c r="G301" s="192">
        <v>15000000</v>
      </c>
      <c r="H301" s="185" t="s">
        <v>14</v>
      </c>
      <c r="I301" s="106">
        <v>39903</v>
      </c>
      <c r="J301" s="107">
        <v>4</v>
      </c>
      <c r="K301" s="834">
        <v>15000000</v>
      </c>
      <c r="L301" s="97">
        <f t="shared" si="10"/>
        <v>0</v>
      </c>
      <c r="M301" s="188" t="s">
        <v>309</v>
      </c>
      <c r="N301" s="157">
        <v>39918</v>
      </c>
      <c r="O301" s="158" t="s">
        <v>654</v>
      </c>
      <c r="P301" s="201" t="s">
        <v>314</v>
      </c>
      <c r="Q301" s="112" t="s">
        <v>1648</v>
      </c>
      <c r="R301" s="507">
        <v>750000</v>
      </c>
    </row>
    <row r="302" spans="1:18">
      <c r="A302" s="99">
        <v>2</v>
      </c>
      <c r="B302" s="181">
        <v>39829</v>
      </c>
      <c r="C302" s="189" t="s">
        <v>717</v>
      </c>
      <c r="D302" s="190" t="s">
        <v>738</v>
      </c>
      <c r="E302" s="103" t="s">
        <v>33</v>
      </c>
      <c r="F302" s="166" t="s">
        <v>420</v>
      </c>
      <c r="G302" s="192">
        <v>10000000</v>
      </c>
      <c r="H302" s="185" t="s">
        <v>14</v>
      </c>
      <c r="I302" s="106"/>
      <c r="J302" s="186"/>
      <c r="K302" s="834"/>
      <c r="L302" s="97" t="str">
        <f t="shared" si="10"/>
        <v/>
      </c>
      <c r="M302" s="108"/>
      <c r="N302" s="157"/>
      <c r="O302" s="115"/>
      <c r="P302" s="187"/>
      <c r="Q302" s="112"/>
      <c r="R302" s="507"/>
    </row>
    <row r="303" spans="1:18">
      <c r="A303" s="99" t="s">
        <v>1795</v>
      </c>
      <c r="B303" s="181">
        <v>39829</v>
      </c>
      <c r="C303" s="189" t="s">
        <v>718</v>
      </c>
      <c r="D303" s="190" t="s">
        <v>739</v>
      </c>
      <c r="E303" s="103" t="s">
        <v>25</v>
      </c>
      <c r="F303" s="166" t="s">
        <v>420</v>
      </c>
      <c r="G303" s="192">
        <v>4120000</v>
      </c>
      <c r="H303" s="185" t="s">
        <v>14</v>
      </c>
      <c r="I303" s="106">
        <v>40220</v>
      </c>
      <c r="J303" s="186">
        <v>19</v>
      </c>
      <c r="K303" s="97">
        <v>0</v>
      </c>
      <c r="L303" s="97">
        <v>0</v>
      </c>
      <c r="M303" s="108" t="s">
        <v>591</v>
      </c>
      <c r="N303" s="157" t="s">
        <v>591</v>
      </c>
      <c r="O303" s="115" t="s">
        <v>591</v>
      </c>
      <c r="P303" s="187"/>
      <c r="Q303" s="112"/>
      <c r="R303" s="507" t="s">
        <v>591</v>
      </c>
    </row>
    <row r="304" spans="1:18" s="237" customFormat="1" ht="28.5">
      <c r="A304" s="557" t="s">
        <v>2089</v>
      </c>
      <c r="B304" s="193">
        <v>39829</v>
      </c>
      <c r="C304" s="194" t="s">
        <v>719</v>
      </c>
      <c r="D304" s="195" t="s">
        <v>737</v>
      </c>
      <c r="E304" s="121" t="s">
        <v>25</v>
      </c>
      <c r="F304" s="172" t="s">
        <v>654</v>
      </c>
      <c r="G304" s="196">
        <v>1747000</v>
      </c>
      <c r="H304" s="197" t="s">
        <v>14</v>
      </c>
      <c r="I304" s="124">
        <v>40450</v>
      </c>
      <c r="J304" s="625">
        <v>4</v>
      </c>
      <c r="K304" s="835">
        <v>1747000</v>
      </c>
      <c r="L304" s="132">
        <f t="shared" ref="L304:L312" si="11">IF($K304&lt;&gt;0,$G304-$K304,"")</f>
        <v>0</v>
      </c>
      <c r="M304" s="175" t="s">
        <v>591</v>
      </c>
      <c r="N304" s="626" t="s">
        <v>591</v>
      </c>
      <c r="O304" s="1566" t="s">
        <v>591</v>
      </c>
      <c r="P304" s="627"/>
      <c r="Q304" s="178" t="s">
        <v>1578</v>
      </c>
      <c r="R304" s="546" t="s">
        <v>591</v>
      </c>
    </row>
    <row r="305" spans="1:18">
      <c r="A305" s="99">
        <v>2</v>
      </c>
      <c r="B305" s="181">
        <v>39829</v>
      </c>
      <c r="C305" s="189" t="s">
        <v>720</v>
      </c>
      <c r="D305" s="190" t="s">
        <v>740</v>
      </c>
      <c r="E305" s="103" t="s">
        <v>25</v>
      </c>
      <c r="F305" s="166" t="s">
        <v>420</v>
      </c>
      <c r="G305" s="192">
        <v>3800000</v>
      </c>
      <c r="H305" s="185" t="s">
        <v>14</v>
      </c>
      <c r="I305" s="106"/>
      <c r="J305" s="186"/>
      <c r="K305" s="834"/>
      <c r="L305" s="97" t="str">
        <f t="shared" si="11"/>
        <v/>
      </c>
      <c r="M305" s="108"/>
      <c r="N305" s="157"/>
      <c r="O305" s="115"/>
      <c r="P305" s="187"/>
      <c r="Q305" s="112"/>
      <c r="R305" s="507"/>
    </row>
    <row r="306" spans="1:18">
      <c r="A306" s="99">
        <v>2</v>
      </c>
      <c r="B306" s="181">
        <v>39829</v>
      </c>
      <c r="C306" s="189" t="s">
        <v>721</v>
      </c>
      <c r="D306" s="190" t="s">
        <v>741</v>
      </c>
      <c r="E306" s="165" t="s">
        <v>260</v>
      </c>
      <c r="F306" s="166" t="s">
        <v>420</v>
      </c>
      <c r="G306" s="192">
        <v>8000000</v>
      </c>
      <c r="H306" s="185" t="s">
        <v>14</v>
      </c>
      <c r="I306" s="106"/>
      <c r="J306" s="186"/>
      <c r="K306" s="834"/>
      <c r="L306" s="97" t="str">
        <f t="shared" si="11"/>
        <v/>
      </c>
      <c r="M306" s="108"/>
      <c r="N306" s="157"/>
      <c r="O306" s="115"/>
      <c r="P306" s="187"/>
      <c r="Q306" s="112"/>
      <c r="R306" s="507"/>
    </row>
    <row r="307" spans="1:18">
      <c r="A307" s="99">
        <v>2</v>
      </c>
      <c r="B307" s="181">
        <v>39829</v>
      </c>
      <c r="C307" s="189" t="s">
        <v>722</v>
      </c>
      <c r="D307" s="190" t="s">
        <v>741</v>
      </c>
      <c r="E307" s="165" t="s">
        <v>260</v>
      </c>
      <c r="F307" s="166" t="s">
        <v>420</v>
      </c>
      <c r="G307" s="192">
        <v>6900000</v>
      </c>
      <c r="H307" s="185" t="s">
        <v>14</v>
      </c>
      <c r="I307" s="106"/>
      <c r="J307" s="186"/>
      <c r="K307" s="834"/>
      <c r="L307" s="97" t="str">
        <f t="shared" si="11"/>
        <v/>
      </c>
      <c r="M307" s="108"/>
      <c r="N307" s="157"/>
      <c r="O307" s="115"/>
      <c r="P307" s="187"/>
      <c r="Q307" s="112"/>
      <c r="R307" s="507"/>
    </row>
    <row r="308" spans="1:18">
      <c r="A308" s="99">
        <v>2</v>
      </c>
      <c r="B308" s="181">
        <v>39829</v>
      </c>
      <c r="C308" s="189" t="s">
        <v>723</v>
      </c>
      <c r="D308" s="190" t="s">
        <v>742</v>
      </c>
      <c r="E308" s="103" t="s">
        <v>40</v>
      </c>
      <c r="F308" s="166" t="s">
        <v>420</v>
      </c>
      <c r="G308" s="192">
        <v>4500000</v>
      </c>
      <c r="H308" s="185" t="s">
        <v>14</v>
      </c>
      <c r="I308" s="106"/>
      <c r="J308" s="186"/>
      <c r="K308" s="834"/>
      <c r="L308" s="97" t="str">
        <f t="shared" si="11"/>
        <v/>
      </c>
      <c r="M308" s="108"/>
      <c r="N308" s="157"/>
      <c r="O308" s="115"/>
      <c r="P308" s="187"/>
      <c r="Q308" s="112"/>
      <c r="R308" s="507"/>
    </row>
    <row r="309" spans="1:18">
      <c r="A309" s="99">
        <v>2</v>
      </c>
      <c r="B309" s="181">
        <v>39829</v>
      </c>
      <c r="C309" s="189" t="s">
        <v>724</v>
      </c>
      <c r="D309" s="190" t="s">
        <v>743</v>
      </c>
      <c r="E309" s="103" t="s">
        <v>55</v>
      </c>
      <c r="F309" s="166" t="s">
        <v>420</v>
      </c>
      <c r="G309" s="192">
        <v>5658000</v>
      </c>
      <c r="H309" s="185" t="s">
        <v>14</v>
      </c>
      <c r="I309" s="106">
        <v>40527</v>
      </c>
      <c r="J309" s="186">
        <v>4</v>
      </c>
      <c r="K309" s="834">
        <v>3000000</v>
      </c>
      <c r="L309" s="97">
        <f t="shared" si="11"/>
        <v>2658000</v>
      </c>
      <c r="M309" s="188" t="s">
        <v>309</v>
      </c>
      <c r="N309" s="157"/>
      <c r="O309" s="115"/>
      <c r="P309" s="187"/>
      <c r="Q309" s="112"/>
      <c r="R309" s="507"/>
    </row>
    <row r="310" spans="1:18">
      <c r="A310" s="99">
        <v>2</v>
      </c>
      <c r="B310" s="181">
        <v>39829</v>
      </c>
      <c r="C310" s="189" t="s">
        <v>725</v>
      </c>
      <c r="D310" s="190" t="s">
        <v>744</v>
      </c>
      <c r="E310" s="138" t="s">
        <v>162</v>
      </c>
      <c r="F310" s="166" t="s">
        <v>420</v>
      </c>
      <c r="G310" s="192">
        <v>146053000</v>
      </c>
      <c r="H310" s="185" t="s">
        <v>14</v>
      </c>
      <c r="I310" s="106"/>
      <c r="J310" s="186"/>
      <c r="K310" s="834"/>
      <c r="L310" s="97" t="str">
        <f t="shared" si="11"/>
        <v/>
      </c>
      <c r="M310" s="108"/>
      <c r="N310" s="157"/>
      <c r="O310" s="115"/>
      <c r="P310" s="187"/>
      <c r="Q310" s="112"/>
      <c r="R310" s="507"/>
    </row>
    <row r="311" spans="1:18">
      <c r="A311" s="99">
        <v>2</v>
      </c>
      <c r="B311" s="181">
        <v>39829</v>
      </c>
      <c r="C311" s="189" t="s">
        <v>726</v>
      </c>
      <c r="D311" s="190" t="s">
        <v>745</v>
      </c>
      <c r="E311" s="103" t="s">
        <v>72</v>
      </c>
      <c r="F311" s="166" t="s">
        <v>420</v>
      </c>
      <c r="G311" s="192">
        <v>20749000</v>
      </c>
      <c r="H311" s="185" t="s">
        <v>14</v>
      </c>
      <c r="I311" s="106"/>
      <c r="J311" s="186"/>
      <c r="K311" s="834"/>
      <c r="L311" s="97" t="str">
        <f t="shared" si="11"/>
        <v/>
      </c>
      <c r="M311" s="108"/>
      <c r="N311" s="157"/>
      <c r="O311" s="115"/>
      <c r="P311" s="187"/>
      <c r="Q311" s="112"/>
      <c r="R311" s="507"/>
    </row>
    <row r="312" spans="1:18">
      <c r="A312" s="99">
        <v>2</v>
      </c>
      <c r="B312" s="181">
        <v>39829</v>
      </c>
      <c r="C312" s="189" t="s">
        <v>727</v>
      </c>
      <c r="D312" s="190" t="s">
        <v>678</v>
      </c>
      <c r="E312" s="103" t="s">
        <v>13</v>
      </c>
      <c r="F312" s="166" t="s">
        <v>420</v>
      </c>
      <c r="G312" s="192">
        <v>3000000</v>
      </c>
      <c r="H312" s="185" t="s">
        <v>14</v>
      </c>
      <c r="I312" s="106"/>
      <c r="J312" s="186"/>
      <c r="K312" s="834"/>
      <c r="L312" s="97" t="str">
        <f t="shared" si="11"/>
        <v/>
      </c>
      <c r="M312" s="108"/>
      <c r="N312" s="157"/>
      <c r="O312" s="115"/>
      <c r="P312" s="187"/>
      <c r="Q312" s="112"/>
      <c r="R312" s="507"/>
    </row>
    <row r="313" spans="1:18">
      <c r="A313" s="99">
        <v>2</v>
      </c>
      <c r="B313" s="181">
        <v>39829</v>
      </c>
      <c r="C313" s="189" t="s">
        <v>728</v>
      </c>
      <c r="D313" s="190" t="s">
        <v>746</v>
      </c>
      <c r="E313" s="200" t="s">
        <v>747</v>
      </c>
      <c r="F313" s="166" t="s">
        <v>420</v>
      </c>
      <c r="G313" s="192">
        <v>50000000</v>
      </c>
      <c r="H313" s="185" t="s">
        <v>14</v>
      </c>
      <c r="I313" s="106">
        <v>40037</v>
      </c>
      <c r="J313" s="107">
        <v>4</v>
      </c>
      <c r="K313" s="834">
        <v>12500000</v>
      </c>
      <c r="L313" s="97">
        <v>37500000</v>
      </c>
      <c r="M313" s="188" t="s">
        <v>309</v>
      </c>
      <c r="N313" s="157"/>
      <c r="O313" s="115"/>
      <c r="P313" s="187"/>
      <c r="Q313" s="112"/>
      <c r="R313" s="507"/>
    </row>
    <row r="314" spans="1:18">
      <c r="A314" s="99">
        <v>2</v>
      </c>
      <c r="B314" s="181">
        <v>39829</v>
      </c>
      <c r="C314" s="189" t="s">
        <v>729</v>
      </c>
      <c r="D314" s="190" t="s">
        <v>752</v>
      </c>
      <c r="E314" s="200" t="s">
        <v>747</v>
      </c>
      <c r="F314" s="166" t="s">
        <v>420</v>
      </c>
      <c r="G314" s="192">
        <v>20093000</v>
      </c>
      <c r="H314" s="185" t="s">
        <v>14</v>
      </c>
      <c r="I314" s="106"/>
      <c r="J314" s="186"/>
      <c r="K314" s="834"/>
      <c r="L314" s="97" t="str">
        <f>IF($K314&lt;&gt;0,$G314-$K314,"")</f>
        <v/>
      </c>
      <c r="M314" s="108"/>
      <c r="N314" s="157"/>
      <c r="O314" s="115"/>
      <c r="P314" s="187"/>
      <c r="Q314" s="112"/>
      <c r="R314" s="507"/>
    </row>
    <row r="315" spans="1:18" ht="15.75" customHeight="1">
      <c r="A315" s="99">
        <v>2</v>
      </c>
      <c r="B315" s="181">
        <v>39829</v>
      </c>
      <c r="C315" s="189" t="s">
        <v>730</v>
      </c>
      <c r="D315" s="190" t="s">
        <v>748</v>
      </c>
      <c r="E315" s="103" t="s">
        <v>72</v>
      </c>
      <c r="F315" s="166" t="s">
        <v>420</v>
      </c>
      <c r="G315" s="192">
        <v>12000000</v>
      </c>
      <c r="H315" s="185" t="s">
        <v>14</v>
      </c>
      <c r="I315" s="106">
        <v>39960</v>
      </c>
      <c r="J315" s="107">
        <v>4</v>
      </c>
      <c r="K315" s="834">
        <v>12000000</v>
      </c>
      <c r="L315" s="97">
        <v>0</v>
      </c>
      <c r="M315" s="188" t="s">
        <v>309</v>
      </c>
      <c r="N315" s="157">
        <v>39960</v>
      </c>
      <c r="O315" s="158" t="s">
        <v>654</v>
      </c>
      <c r="P315" s="201" t="s">
        <v>314</v>
      </c>
      <c r="Q315" s="112" t="s">
        <v>1648</v>
      </c>
      <c r="R315" s="507">
        <v>600000</v>
      </c>
    </row>
    <row r="316" spans="1:18" s="237" customFormat="1" ht="28.5">
      <c r="A316" s="557" t="s">
        <v>1968</v>
      </c>
      <c r="B316" s="193">
        <v>39829</v>
      </c>
      <c r="C316" s="194" t="s">
        <v>731</v>
      </c>
      <c r="D316" s="195" t="s">
        <v>749</v>
      </c>
      <c r="E316" s="619" t="s">
        <v>228</v>
      </c>
      <c r="F316" s="172" t="s">
        <v>654</v>
      </c>
      <c r="G316" s="196">
        <v>11000000</v>
      </c>
      <c r="H316" s="197" t="s">
        <v>14</v>
      </c>
      <c r="I316" s="124">
        <v>40396</v>
      </c>
      <c r="J316" s="625">
        <v>4</v>
      </c>
      <c r="K316" s="835">
        <v>11000000</v>
      </c>
      <c r="L316" s="132">
        <f t="shared" ref="L316:L348" si="12">IF($K316&lt;&gt;0,$G316-$K316,"")</f>
        <v>0</v>
      </c>
      <c r="M316" s="653" t="s">
        <v>591</v>
      </c>
      <c r="N316" s="654" t="s">
        <v>591</v>
      </c>
      <c r="O316" s="1566" t="s">
        <v>591</v>
      </c>
      <c r="P316" s="655"/>
      <c r="Q316" s="656" t="s">
        <v>1578</v>
      </c>
      <c r="R316" s="546" t="s">
        <v>591</v>
      </c>
    </row>
    <row r="317" spans="1:18">
      <c r="A317" s="99">
        <v>2</v>
      </c>
      <c r="B317" s="181">
        <v>39829</v>
      </c>
      <c r="C317" s="189" t="s">
        <v>732</v>
      </c>
      <c r="D317" s="190" t="s">
        <v>750</v>
      </c>
      <c r="E317" s="138" t="s">
        <v>180</v>
      </c>
      <c r="F317" s="166" t="s">
        <v>420</v>
      </c>
      <c r="G317" s="192">
        <v>13000000</v>
      </c>
      <c r="H317" s="185" t="s">
        <v>14</v>
      </c>
      <c r="I317" s="106"/>
      <c r="J317" s="186"/>
      <c r="K317" s="834"/>
      <c r="L317" s="97" t="str">
        <f t="shared" si="12"/>
        <v/>
      </c>
      <c r="M317" s="108"/>
      <c r="N317" s="157"/>
      <c r="O317" s="115"/>
      <c r="P317" s="187"/>
      <c r="Q317" s="112"/>
      <c r="R317" s="507"/>
    </row>
    <row r="318" spans="1:18">
      <c r="A318" s="99" t="s">
        <v>2302</v>
      </c>
      <c r="B318" s="181">
        <v>39829</v>
      </c>
      <c r="C318" s="189" t="s">
        <v>733</v>
      </c>
      <c r="D318" s="190" t="s">
        <v>751</v>
      </c>
      <c r="E318" s="103" t="s">
        <v>50</v>
      </c>
      <c r="F318" s="166" t="s">
        <v>1282</v>
      </c>
      <c r="G318" s="192">
        <v>3268000</v>
      </c>
      <c r="H318" s="185" t="s">
        <v>14</v>
      </c>
      <c r="I318" s="106">
        <v>40589</v>
      </c>
      <c r="J318" s="186">
        <v>36</v>
      </c>
      <c r="K318" s="834">
        <v>500000</v>
      </c>
      <c r="L318" s="97">
        <v>0</v>
      </c>
      <c r="M318" s="108" t="s">
        <v>1282</v>
      </c>
      <c r="N318" s="157"/>
      <c r="O318" s="115"/>
      <c r="P318" s="187"/>
      <c r="Q318" s="112"/>
      <c r="R318" s="507"/>
    </row>
    <row r="319" spans="1:18">
      <c r="A319" s="99"/>
      <c r="B319" s="181">
        <v>39836</v>
      </c>
      <c r="C319" s="189" t="s">
        <v>757</v>
      </c>
      <c r="D319" s="190" t="s">
        <v>758</v>
      </c>
      <c r="E319" s="155" t="s">
        <v>206</v>
      </c>
      <c r="F319" s="166" t="s">
        <v>498</v>
      </c>
      <c r="G319" s="192">
        <v>111000000</v>
      </c>
      <c r="H319" s="185" t="s">
        <v>14</v>
      </c>
      <c r="I319" s="106">
        <v>40541</v>
      </c>
      <c r="J319" s="186">
        <v>4</v>
      </c>
      <c r="K319" s="834">
        <v>111000000</v>
      </c>
      <c r="L319" s="97">
        <f t="shared" si="12"/>
        <v>0</v>
      </c>
      <c r="M319" s="108" t="s">
        <v>1282</v>
      </c>
      <c r="N319" s="157">
        <v>40611</v>
      </c>
      <c r="O319" s="115" t="s">
        <v>1282</v>
      </c>
      <c r="P319" s="187"/>
      <c r="Q319" s="112" t="s">
        <v>1648</v>
      </c>
      <c r="R319" s="507">
        <v>3750000</v>
      </c>
    </row>
    <row r="320" spans="1:18">
      <c r="A320" s="99"/>
      <c r="B320" s="181">
        <v>39836</v>
      </c>
      <c r="C320" s="189" t="s">
        <v>793</v>
      </c>
      <c r="D320" s="190" t="s">
        <v>759</v>
      </c>
      <c r="E320" s="103" t="s">
        <v>33</v>
      </c>
      <c r="F320" s="166" t="s">
        <v>498</v>
      </c>
      <c r="G320" s="192">
        <v>25083000</v>
      </c>
      <c r="H320" s="185" t="s">
        <v>14</v>
      </c>
      <c r="I320" s="106"/>
      <c r="J320" s="186"/>
      <c r="K320" s="834"/>
      <c r="L320" s="97" t="str">
        <f t="shared" si="12"/>
        <v/>
      </c>
      <c r="M320" s="108"/>
      <c r="N320" s="157"/>
      <c r="O320" s="115"/>
      <c r="P320" s="187"/>
      <c r="Q320" s="112"/>
      <c r="R320" s="507"/>
    </row>
    <row r="321" spans="1:18">
      <c r="A321" s="99"/>
      <c r="B321" s="181">
        <v>39836</v>
      </c>
      <c r="C321" s="189" t="s">
        <v>786</v>
      </c>
      <c r="D321" s="190" t="s">
        <v>251</v>
      </c>
      <c r="E321" s="103" t="s">
        <v>13</v>
      </c>
      <c r="F321" s="166" t="s">
        <v>498</v>
      </c>
      <c r="G321" s="192">
        <v>3500000</v>
      </c>
      <c r="H321" s="185" t="s">
        <v>14</v>
      </c>
      <c r="I321" s="106"/>
      <c r="J321" s="186"/>
      <c r="K321" s="834"/>
      <c r="L321" s="97" t="str">
        <f t="shared" si="12"/>
        <v/>
      </c>
      <c r="M321" s="108"/>
      <c r="N321" s="157"/>
      <c r="O321" s="115"/>
      <c r="P321" s="187"/>
      <c r="Q321" s="112"/>
      <c r="R321" s="507"/>
    </row>
    <row r="322" spans="1:18">
      <c r="A322" s="99"/>
      <c r="B322" s="181">
        <v>39836</v>
      </c>
      <c r="C322" s="189" t="s">
        <v>760</v>
      </c>
      <c r="D322" s="190" t="s">
        <v>761</v>
      </c>
      <c r="E322" s="103" t="s">
        <v>61</v>
      </c>
      <c r="F322" s="166" t="s">
        <v>498</v>
      </c>
      <c r="G322" s="192">
        <v>23184000</v>
      </c>
      <c r="H322" s="185" t="s">
        <v>14</v>
      </c>
      <c r="I322" s="106"/>
      <c r="J322" s="186"/>
      <c r="K322" s="834"/>
      <c r="L322" s="97" t="str">
        <f t="shared" si="12"/>
        <v/>
      </c>
      <c r="M322" s="108"/>
      <c r="N322" s="157"/>
      <c r="O322" s="115"/>
      <c r="P322" s="187"/>
      <c r="Q322" s="112"/>
      <c r="R322" s="507"/>
    </row>
    <row r="323" spans="1:18">
      <c r="A323" s="99"/>
      <c r="B323" s="181">
        <v>39836</v>
      </c>
      <c r="C323" s="189" t="s">
        <v>762</v>
      </c>
      <c r="D323" s="190" t="s">
        <v>214</v>
      </c>
      <c r="E323" s="155" t="s">
        <v>215</v>
      </c>
      <c r="F323" s="166" t="s">
        <v>498</v>
      </c>
      <c r="G323" s="192">
        <v>52625000</v>
      </c>
      <c r="H323" s="185" t="s">
        <v>14</v>
      </c>
      <c r="I323" s="106"/>
      <c r="J323" s="186"/>
      <c r="K323" s="834"/>
      <c r="L323" s="97" t="str">
        <f t="shared" si="12"/>
        <v/>
      </c>
      <c r="M323" s="108"/>
      <c r="N323" s="157"/>
      <c r="O323" s="115"/>
      <c r="P323" s="187"/>
      <c r="Q323" s="112"/>
      <c r="R323" s="507"/>
    </row>
    <row r="324" spans="1:18">
      <c r="A324" s="99">
        <v>2</v>
      </c>
      <c r="B324" s="181">
        <v>39836</v>
      </c>
      <c r="C324" s="189" t="s">
        <v>763</v>
      </c>
      <c r="D324" s="190" t="s">
        <v>38</v>
      </c>
      <c r="E324" s="103" t="s">
        <v>25</v>
      </c>
      <c r="F324" s="166" t="s">
        <v>420</v>
      </c>
      <c r="G324" s="192">
        <v>7701000</v>
      </c>
      <c r="H324" s="185" t="s">
        <v>14</v>
      </c>
      <c r="I324" s="106"/>
      <c r="J324" s="186"/>
      <c r="K324" s="834"/>
      <c r="L324" s="97" t="str">
        <f t="shared" si="12"/>
        <v/>
      </c>
      <c r="M324" s="108"/>
      <c r="N324" s="157"/>
      <c r="O324" s="115"/>
      <c r="P324" s="187"/>
      <c r="Q324" s="112"/>
      <c r="R324" s="507"/>
    </row>
    <row r="325" spans="1:18" ht="28.5">
      <c r="A325" s="117" t="s">
        <v>1664</v>
      </c>
      <c r="B325" s="193">
        <v>39836</v>
      </c>
      <c r="C325" s="190" t="s">
        <v>1666</v>
      </c>
      <c r="D325" s="195" t="s">
        <v>764</v>
      </c>
      <c r="E325" s="121" t="s">
        <v>85</v>
      </c>
      <c r="F325" s="172" t="s">
        <v>420</v>
      </c>
      <c r="G325" s="196">
        <v>5677000</v>
      </c>
      <c r="H325" s="197" t="s">
        <v>14</v>
      </c>
      <c r="I325" s="106"/>
      <c r="J325" s="186"/>
      <c r="K325" s="834"/>
      <c r="L325" s="97" t="str">
        <f t="shared" si="12"/>
        <v/>
      </c>
      <c r="M325" s="108"/>
      <c r="N325" s="157"/>
      <c r="O325" s="115"/>
      <c r="P325" s="187"/>
      <c r="Q325" s="112"/>
      <c r="R325" s="507"/>
    </row>
    <row r="326" spans="1:18" ht="28.5">
      <c r="A326" s="130">
        <v>2</v>
      </c>
      <c r="B326" s="193">
        <v>39836</v>
      </c>
      <c r="C326" s="194" t="s">
        <v>796</v>
      </c>
      <c r="D326" s="190" t="s">
        <v>787</v>
      </c>
      <c r="E326" s="121" t="s">
        <v>25</v>
      </c>
      <c r="F326" s="172" t="s">
        <v>420</v>
      </c>
      <c r="G326" s="196">
        <v>4656000</v>
      </c>
      <c r="H326" s="197" t="s">
        <v>14</v>
      </c>
      <c r="I326" s="106"/>
      <c r="J326" s="186"/>
      <c r="K326" s="834"/>
      <c r="L326" s="97" t="str">
        <f t="shared" si="12"/>
        <v/>
      </c>
      <c r="M326" s="108"/>
      <c r="N326" s="157"/>
      <c r="O326" s="115"/>
      <c r="P326" s="187"/>
      <c r="Q326" s="112"/>
      <c r="R326" s="507"/>
    </row>
    <row r="327" spans="1:18">
      <c r="A327" s="99">
        <v>2</v>
      </c>
      <c r="B327" s="181">
        <v>39836</v>
      </c>
      <c r="C327" s="189" t="s">
        <v>766</v>
      </c>
      <c r="D327" s="190" t="s">
        <v>765</v>
      </c>
      <c r="E327" s="103" t="s">
        <v>25</v>
      </c>
      <c r="F327" s="166" t="s">
        <v>420</v>
      </c>
      <c r="G327" s="192">
        <v>1968000</v>
      </c>
      <c r="H327" s="185" t="s">
        <v>14</v>
      </c>
      <c r="I327" s="106"/>
      <c r="J327" s="186"/>
      <c r="K327" s="834"/>
      <c r="L327" s="97" t="str">
        <f t="shared" si="12"/>
        <v/>
      </c>
      <c r="M327" s="108"/>
      <c r="N327" s="157"/>
      <c r="O327" s="115"/>
      <c r="P327" s="187"/>
      <c r="Q327" s="112"/>
      <c r="R327" s="507"/>
    </row>
    <row r="328" spans="1:18" ht="15.75" customHeight="1">
      <c r="A328" s="99">
        <v>2</v>
      </c>
      <c r="B328" s="181">
        <v>39836</v>
      </c>
      <c r="C328" s="189" t="s">
        <v>794</v>
      </c>
      <c r="D328" s="190" t="s">
        <v>737</v>
      </c>
      <c r="E328" s="103" t="s">
        <v>25</v>
      </c>
      <c r="F328" s="166" t="s">
        <v>420</v>
      </c>
      <c r="G328" s="192">
        <v>4900000</v>
      </c>
      <c r="H328" s="185" t="s">
        <v>14</v>
      </c>
      <c r="I328" s="106">
        <v>39925</v>
      </c>
      <c r="J328" s="107">
        <v>4</v>
      </c>
      <c r="K328" s="834">
        <v>4900000</v>
      </c>
      <c r="L328" s="97">
        <f t="shared" si="12"/>
        <v>0</v>
      </c>
      <c r="M328" s="188" t="s">
        <v>309</v>
      </c>
      <c r="N328" s="157">
        <v>39925</v>
      </c>
      <c r="O328" s="158" t="s">
        <v>654</v>
      </c>
      <c r="P328" s="201" t="s">
        <v>314</v>
      </c>
      <c r="Q328" s="112" t="s">
        <v>1648</v>
      </c>
      <c r="R328" s="507">
        <v>245000</v>
      </c>
    </row>
    <row r="329" spans="1:18">
      <c r="A329" s="99">
        <v>2</v>
      </c>
      <c r="B329" s="181">
        <v>39836</v>
      </c>
      <c r="C329" s="189" t="s">
        <v>767</v>
      </c>
      <c r="D329" s="190" t="s">
        <v>768</v>
      </c>
      <c r="E329" s="103" t="s">
        <v>85</v>
      </c>
      <c r="F329" s="166" t="s">
        <v>420</v>
      </c>
      <c r="G329" s="192">
        <v>6514000</v>
      </c>
      <c r="H329" s="185" t="s">
        <v>14</v>
      </c>
      <c r="I329" s="106"/>
      <c r="J329" s="186"/>
      <c r="K329" s="834"/>
      <c r="L329" s="97" t="str">
        <f t="shared" si="12"/>
        <v/>
      </c>
      <c r="M329" s="108"/>
      <c r="N329" s="157"/>
      <c r="O329" s="115"/>
      <c r="P329" s="187"/>
      <c r="Q329" s="112"/>
      <c r="R329" s="507"/>
    </row>
    <row r="330" spans="1:18">
      <c r="A330" s="99">
        <v>2</v>
      </c>
      <c r="B330" s="181">
        <v>39836</v>
      </c>
      <c r="C330" s="189" t="s">
        <v>769</v>
      </c>
      <c r="D330" s="190" t="s">
        <v>770</v>
      </c>
      <c r="E330" s="103" t="s">
        <v>33</v>
      </c>
      <c r="F330" s="166" t="s">
        <v>420</v>
      </c>
      <c r="G330" s="192">
        <v>10189000</v>
      </c>
      <c r="H330" s="185" t="s">
        <v>14</v>
      </c>
      <c r="I330" s="106">
        <v>40170</v>
      </c>
      <c r="J330" s="186">
        <v>4</v>
      </c>
      <c r="K330" s="834">
        <v>10189000</v>
      </c>
      <c r="L330" s="97">
        <f t="shared" si="12"/>
        <v>0</v>
      </c>
      <c r="M330" s="188" t="s">
        <v>309</v>
      </c>
      <c r="N330" s="157">
        <v>40170</v>
      </c>
      <c r="O330" s="115" t="s">
        <v>654</v>
      </c>
      <c r="P330" s="201" t="s">
        <v>314</v>
      </c>
      <c r="Q330" s="112" t="s">
        <v>1648</v>
      </c>
      <c r="R330" s="507">
        <v>509000</v>
      </c>
    </row>
    <row r="331" spans="1:18">
      <c r="A331" s="99">
        <v>2</v>
      </c>
      <c r="B331" s="181">
        <v>39836</v>
      </c>
      <c r="C331" s="189" t="s">
        <v>795</v>
      </c>
      <c r="D331" s="190" t="s">
        <v>771</v>
      </c>
      <c r="E331" s="103" t="s">
        <v>58</v>
      </c>
      <c r="F331" s="166" t="s">
        <v>420</v>
      </c>
      <c r="G331" s="192">
        <v>6216000</v>
      </c>
      <c r="H331" s="185" t="s">
        <v>14</v>
      </c>
      <c r="I331" s="106"/>
      <c r="J331" s="186"/>
      <c r="K331" s="834"/>
      <c r="L331" s="97" t="str">
        <f t="shared" si="12"/>
        <v/>
      </c>
      <c r="M331" s="108"/>
      <c r="N331" s="157"/>
      <c r="O331" s="115"/>
      <c r="P331" s="187"/>
      <c r="Q331" s="112"/>
      <c r="R331" s="507"/>
    </row>
    <row r="332" spans="1:18">
      <c r="A332" s="99">
        <v>2</v>
      </c>
      <c r="B332" s="181">
        <v>39836</v>
      </c>
      <c r="C332" s="189" t="s">
        <v>789</v>
      </c>
      <c r="D332" s="190" t="s">
        <v>772</v>
      </c>
      <c r="E332" s="103" t="s">
        <v>55</v>
      </c>
      <c r="F332" s="166" t="s">
        <v>420</v>
      </c>
      <c r="G332" s="192">
        <v>8752000</v>
      </c>
      <c r="H332" s="185" t="s">
        <v>14</v>
      </c>
      <c r="I332" s="106"/>
      <c r="J332" s="186"/>
      <c r="K332" s="834"/>
      <c r="L332" s="97" t="str">
        <f t="shared" si="12"/>
        <v/>
      </c>
      <c r="M332" s="108"/>
      <c r="N332" s="157"/>
      <c r="O332" s="115"/>
      <c r="P332" s="187"/>
      <c r="Q332" s="112"/>
      <c r="R332" s="507"/>
    </row>
    <row r="333" spans="1:18">
      <c r="A333" s="99">
        <v>2</v>
      </c>
      <c r="B333" s="181">
        <v>39836</v>
      </c>
      <c r="C333" s="189" t="s">
        <v>773</v>
      </c>
      <c r="D333" s="190" t="s">
        <v>774</v>
      </c>
      <c r="E333" s="103" t="s">
        <v>25</v>
      </c>
      <c r="F333" s="166" t="s">
        <v>420</v>
      </c>
      <c r="G333" s="192">
        <v>3300000</v>
      </c>
      <c r="H333" s="185" t="s">
        <v>14</v>
      </c>
      <c r="I333" s="106">
        <v>40520</v>
      </c>
      <c r="J333" s="186">
        <v>4</v>
      </c>
      <c r="K333" s="834">
        <v>3300000</v>
      </c>
      <c r="L333" s="97">
        <f t="shared" si="12"/>
        <v>0</v>
      </c>
      <c r="M333" s="188" t="s">
        <v>309</v>
      </c>
      <c r="N333" s="157">
        <v>40520</v>
      </c>
      <c r="O333" s="115" t="s">
        <v>654</v>
      </c>
      <c r="P333" s="187" t="s">
        <v>314</v>
      </c>
      <c r="Q333" s="112" t="s">
        <v>1648</v>
      </c>
      <c r="R333" s="507">
        <v>165000</v>
      </c>
    </row>
    <row r="334" spans="1:18">
      <c r="A334" s="99" t="s">
        <v>1983</v>
      </c>
      <c r="B334" s="181">
        <v>39836</v>
      </c>
      <c r="C334" s="189" t="s">
        <v>775</v>
      </c>
      <c r="D334" s="190" t="s">
        <v>110</v>
      </c>
      <c r="E334" s="103" t="s">
        <v>40</v>
      </c>
      <c r="F334" s="166" t="s">
        <v>420</v>
      </c>
      <c r="G334" s="192">
        <v>6800000</v>
      </c>
      <c r="H334" s="185" t="s">
        <v>14</v>
      </c>
      <c r="I334" s="106"/>
      <c r="J334" s="186"/>
      <c r="K334" s="834"/>
      <c r="L334" s="97" t="str">
        <f t="shared" si="12"/>
        <v/>
      </c>
      <c r="M334" s="108"/>
      <c r="N334" s="157"/>
      <c r="O334" s="115"/>
      <c r="P334" s="187"/>
      <c r="Q334" s="112"/>
      <c r="R334" s="507"/>
    </row>
    <row r="335" spans="1:18">
      <c r="A335" s="99">
        <v>2</v>
      </c>
      <c r="B335" s="181">
        <v>39836</v>
      </c>
      <c r="C335" s="189" t="s">
        <v>776</v>
      </c>
      <c r="D335" s="190" t="s">
        <v>777</v>
      </c>
      <c r="E335" s="138" t="s">
        <v>162</v>
      </c>
      <c r="F335" s="166" t="s">
        <v>420</v>
      </c>
      <c r="G335" s="192">
        <v>1037000</v>
      </c>
      <c r="H335" s="185" t="s">
        <v>14</v>
      </c>
      <c r="I335" s="106"/>
      <c r="J335" s="186"/>
      <c r="K335" s="834"/>
      <c r="L335" s="97" t="str">
        <f t="shared" si="12"/>
        <v/>
      </c>
      <c r="M335" s="108"/>
      <c r="N335" s="157"/>
      <c r="O335" s="115"/>
      <c r="P335" s="187"/>
      <c r="Q335" s="112"/>
      <c r="R335" s="507"/>
    </row>
    <row r="336" spans="1:18">
      <c r="A336" s="99">
        <v>2</v>
      </c>
      <c r="B336" s="181">
        <v>39836</v>
      </c>
      <c r="C336" s="189" t="s">
        <v>778</v>
      </c>
      <c r="D336" s="190" t="s">
        <v>779</v>
      </c>
      <c r="E336" s="155" t="s">
        <v>228</v>
      </c>
      <c r="F336" s="166" t="s">
        <v>420</v>
      </c>
      <c r="G336" s="192">
        <v>57500000</v>
      </c>
      <c r="H336" s="185" t="s">
        <v>14</v>
      </c>
      <c r="I336" s="106"/>
      <c r="J336" s="186"/>
      <c r="K336" s="834"/>
      <c r="L336" s="97" t="str">
        <f t="shared" si="12"/>
        <v/>
      </c>
      <c r="M336" s="108"/>
      <c r="N336" s="157"/>
      <c r="O336" s="115"/>
      <c r="P336" s="187"/>
      <c r="Q336" s="112"/>
      <c r="R336" s="507"/>
    </row>
    <row r="337" spans="1:18">
      <c r="A337" s="99">
        <v>2</v>
      </c>
      <c r="B337" s="181">
        <v>39836</v>
      </c>
      <c r="C337" s="189" t="s">
        <v>788</v>
      </c>
      <c r="D337" s="190" t="s">
        <v>780</v>
      </c>
      <c r="E337" s="103" t="s">
        <v>75</v>
      </c>
      <c r="F337" s="166" t="s">
        <v>420</v>
      </c>
      <c r="G337" s="192">
        <v>10650000</v>
      </c>
      <c r="H337" s="185" t="s">
        <v>14</v>
      </c>
      <c r="I337" s="106"/>
      <c r="J337" s="186"/>
      <c r="K337" s="834"/>
      <c r="L337" s="97" t="str">
        <f t="shared" si="12"/>
        <v/>
      </c>
      <c r="M337" s="108"/>
      <c r="N337" s="157"/>
      <c r="O337" s="115"/>
      <c r="P337" s="187"/>
      <c r="Q337" s="112"/>
      <c r="R337" s="507"/>
    </row>
    <row r="338" spans="1:18">
      <c r="A338" s="99">
        <v>2</v>
      </c>
      <c r="B338" s="181">
        <v>39836</v>
      </c>
      <c r="C338" s="189" t="s">
        <v>781</v>
      </c>
      <c r="D338" s="190" t="s">
        <v>782</v>
      </c>
      <c r="E338" s="103" t="s">
        <v>122</v>
      </c>
      <c r="F338" s="166" t="s">
        <v>420</v>
      </c>
      <c r="G338" s="192">
        <v>15500000</v>
      </c>
      <c r="H338" s="185" t="s">
        <v>14</v>
      </c>
      <c r="I338" s="106"/>
      <c r="J338" s="186"/>
      <c r="K338" s="834"/>
      <c r="L338" s="97" t="str">
        <f t="shared" si="12"/>
        <v/>
      </c>
      <c r="M338" s="108"/>
      <c r="N338" s="157"/>
      <c r="O338" s="115"/>
      <c r="P338" s="187"/>
      <c r="Q338" s="112"/>
      <c r="R338" s="507"/>
    </row>
    <row r="339" spans="1:18">
      <c r="A339" s="99">
        <v>2</v>
      </c>
      <c r="B339" s="181">
        <v>39836</v>
      </c>
      <c r="C339" s="189" t="s">
        <v>790</v>
      </c>
      <c r="D339" s="190" t="s">
        <v>783</v>
      </c>
      <c r="E339" s="103" t="s">
        <v>33</v>
      </c>
      <c r="F339" s="166" t="s">
        <v>420</v>
      </c>
      <c r="G339" s="192">
        <v>5000000</v>
      </c>
      <c r="H339" s="185" t="s">
        <v>14</v>
      </c>
      <c r="I339" s="106"/>
      <c r="J339" s="186"/>
      <c r="K339" s="834"/>
      <c r="L339" s="97" t="str">
        <f t="shared" si="12"/>
        <v/>
      </c>
      <c r="M339" s="108"/>
      <c r="N339" s="157"/>
      <c r="O339" s="115"/>
      <c r="P339" s="187"/>
      <c r="Q339" s="112"/>
      <c r="R339" s="507"/>
    </row>
    <row r="340" spans="1:18">
      <c r="A340" s="1628">
        <v>2</v>
      </c>
      <c r="B340" s="1660">
        <v>39836</v>
      </c>
      <c r="C340" s="1662" t="s">
        <v>791</v>
      </c>
      <c r="D340" s="1601" t="s">
        <v>784</v>
      </c>
      <c r="E340" s="1619" t="s">
        <v>149</v>
      </c>
      <c r="F340" s="1621" t="s">
        <v>420</v>
      </c>
      <c r="G340" s="1605">
        <v>3240000</v>
      </c>
      <c r="H340" s="1592" t="s">
        <v>14</v>
      </c>
      <c r="I340" s="106">
        <v>40163</v>
      </c>
      <c r="J340" s="186">
        <v>4</v>
      </c>
      <c r="K340" s="834">
        <v>1000000</v>
      </c>
      <c r="L340" s="97">
        <f t="shared" si="12"/>
        <v>2240000</v>
      </c>
      <c r="M340" s="188" t="s">
        <v>309</v>
      </c>
      <c r="N340" s="1578">
        <v>40345</v>
      </c>
      <c r="O340" s="1576" t="s">
        <v>654</v>
      </c>
      <c r="P340" s="1574" t="s">
        <v>314</v>
      </c>
      <c r="Q340" s="1572" t="s">
        <v>1648</v>
      </c>
      <c r="R340" s="1570">
        <v>162000</v>
      </c>
    </row>
    <row r="341" spans="1:18">
      <c r="A341" s="1629"/>
      <c r="B341" s="1661"/>
      <c r="C341" s="1663"/>
      <c r="D341" s="1602"/>
      <c r="E341" s="1620"/>
      <c r="F341" s="1622"/>
      <c r="G341" s="1606"/>
      <c r="H341" s="1593"/>
      <c r="I341" s="106">
        <v>40345</v>
      </c>
      <c r="J341" s="186">
        <v>4</v>
      </c>
      <c r="K341" s="834">
        <v>2240000</v>
      </c>
      <c r="L341" s="97">
        <v>0</v>
      </c>
      <c r="M341" s="188" t="s">
        <v>309</v>
      </c>
      <c r="N341" s="1579"/>
      <c r="O341" s="1577"/>
      <c r="P341" s="1575"/>
      <c r="Q341" s="1573"/>
      <c r="R341" s="1571"/>
    </row>
    <row r="342" spans="1:18">
      <c r="A342" s="99">
        <v>2</v>
      </c>
      <c r="B342" s="181">
        <v>39836</v>
      </c>
      <c r="C342" s="189" t="s">
        <v>792</v>
      </c>
      <c r="D342" s="190" t="s">
        <v>785</v>
      </c>
      <c r="E342" s="155" t="s">
        <v>218</v>
      </c>
      <c r="F342" s="166" t="s">
        <v>420</v>
      </c>
      <c r="G342" s="192">
        <v>10973000</v>
      </c>
      <c r="H342" s="185" t="s">
        <v>14</v>
      </c>
      <c r="I342" s="106"/>
      <c r="J342" s="186"/>
      <c r="K342" s="834"/>
      <c r="L342" s="97" t="str">
        <f t="shared" si="12"/>
        <v/>
      </c>
      <c r="M342" s="108"/>
      <c r="N342" s="157"/>
      <c r="O342" s="115"/>
      <c r="P342" s="187"/>
      <c r="Q342" s="112"/>
      <c r="R342" s="507"/>
    </row>
    <row r="343" spans="1:18" ht="28.5">
      <c r="A343" s="130"/>
      <c r="B343" s="193">
        <v>39843</v>
      </c>
      <c r="C343" s="194" t="s">
        <v>887</v>
      </c>
      <c r="D343" s="195" t="s">
        <v>813</v>
      </c>
      <c r="E343" s="121" t="s">
        <v>61</v>
      </c>
      <c r="F343" s="172" t="s">
        <v>498</v>
      </c>
      <c r="G343" s="196">
        <v>39000000</v>
      </c>
      <c r="H343" s="197" t="s">
        <v>14</v>
      </c>
      <c r="I343" s="124">
        <v>40576</v>
      </c>
      <c r="J343" s="625">
        <v>4</v>
      </c>
      <c r="K343" s="835">
        <v>21000000</v>
      </c>
      <c r="L343" s="132">
        <f t="shared" si="12"/>
        <v>18000000</v>
      </c>
      <c r="M343" s="175" t="s">
        <v>2299</v>
      </c>
      <c r="N343" s="157"/>
      <c r="O343" s="115"/>
      <c r="P343" s="187"/>
      <c r="Q343" s="112"/>
      <c r="R343" s="507"/>
    </row>
    <row r="344" spans="1:18">
      <c r="A344" s="99"/>
      <c r="B344" s="181">
        <v>39843</v>
      </c>
      <c r="C344" s="189" t="s">
        <v>886</v>
      </c>
      <c r="D344" s="190" t="s">
        <v>814</v>
      </c>
      <c r="E344" s="103" t="s">
        <v>72</v>
      </c>
      <c r="F344" s="166" t="s">
        <v>498</v>
      </c>
      <c r="G344" s="192">
        <v>110000000</v>
      </c>
      <c r="H344" s="185" t="s">
        <v>14</v>
      </c>
      <c r="I344" s="106"/>
      <c r="J344" s="186"/>
      <c r="K344" s="834"/>
      <c r="L344" s="97" t="str">
        <f t="shared" si="12"/>
        <v/>
      </c>
      <c r="M344" s="108"/>
      <c r="N344" s="157"/>
      <c r="O344" s="115"/>
      <c r="P344" s="187"/>
      <c r="Q344" s="112"/>
      <c r="R344" s="507"/>
    </row>
    <row r="345" spans="1:18">
      <c r="A345" s="99"/>
      <c r="B345" s="181">
        <v>39843</v>
      </c>
      <c r="C345" s="189" t="s">
        <v>798</v>
      </c>
      <c r="D345" s="190" t="s">
        <v>815</v>
      </c>
      <c r="E345" s="103" t="s">
        <v>66</v>
      </c>
      <c r="F345" s="166" t="s">
        <v>498</v>
      </c>
      <c r="G345" s="192">
        <v>16288000</v>
      </c>
      <c r="H345" s="185" t="s">
        <v>14</v>
      </c>
      <c r="I345" s="106"/>
      <c r="J345" s="186"/>
      <c r="K345" s="834"/>
      <c r="L345" s="97" t="str">
        <f t="shared" si="12"/>
        <v/>
      </c>
      <c r="M345" s="108"/>
      <c r="N345" s="157"/>
      <c r="O345" s="115"/>
      <c r="P345" s="187"/>
      <c r="Q345" s="112"/>
      <c r="R345" s="507"/>
    </row>
    <row r="346" spans="1:18">
      <c r="A346" s="99"/>
      <c r="B346" s="181">
        <v>39843</v>
      </c>
      <c r="C346" s="189" t="s">
        <v>799</v>
      </c>
      <c r="D346" s="190" t="s">
        <v>816</v>
      </c>
      <c r="E346" s="103" t="s">
        <v>55</v>
      </c>
      <c r="F346" s="166" t="s">
        <v>498</v>
      </c>
      <c r="G346" s="192">
        <v>11385000</v>
      </c>
      <c r="H346" s="185" t="s">
        <v>14</v>
      </c>
      <c r="I346" s="106"/>
      <c r="J346" s="186"/>
      <c r="K346" s="834"/>
      <c r="L346" s="97" t="str">
        <f t="shared" si="12"/>
        <v/>
      </c>
      <c r="M346" s="108"/>
      <c r="N346" s="157"/>
      <c r="O346" s="115"/>
      <c r="P346" s="187"/>
      <c r="Q346" s="112"/>
      <c r="R346" s="507"/>
    </row>
    <row r="347" spans="1:18">
      <c r="A347" s="99"/>
      <c r="B347" s="181">
        <v>39843</v>
      </c>
      <c r="C347" s="189" t="s">
        <v>800</v>
      </c>
      <c r="D347" s="190" t="s">
        <v>633</v>
      </c>
      <c r="E347" s="155" t="s">
        <v>224</v>
      </c>
      <c r="F347" s="166" t="s">
        <v>498</v>
      </c>
      <c r="G347" s="192">
        <v>266657000</v>
      </c>
      <c r="H347" s="185" t="s">
        <v>14</v>
      </c>
      <c r="I347" s="106"/>
      <c r="J347" s="186"/>
      <c r="K347" s="834"/>
      <c r="L347" s="97" t="str">
        <f t="shared" si="12"/>
        <v/>
      </c>
      <c r="M347" s="108"/>
      <c r="N347" s="157"/>
      <c r="O347" s="115"/>
      <c r="P347" s="187"/>
      <c r="Q347" s="112"/>
      <c r="R347" s="507"/>
    </row>
    <row r="348" spans="1:18">
      <c r="A348" s="99"/>
      <c r="B348" s="181">
        <v>39843</v>
      </c>
      <c r="C348" s="189" t="s">
        <v>801</v>
      </c>
      <c r="D348" s="190" t="s">
        <v>817</v>
      </c>
      <c r="E348" s="103" t="s">
        <v>55</v>
      </c>
      <c r="F348" s="166" t="s">
        <v>498</v>
      </c>
      <c r="G348" s="192">
        <v>22000000</v>
      </c>
      <c r="H348" s="185" t="s">
        <v>14</v>
      </c>
      <c r="I348" s="106">
        <v>40170</v>
      </c>
      <c r="J348" s="186">
        <v>5</v>
      </c>
      <c r="K348" s="834">
        <v>22000000</v>
      </c>
      <c r="L348" s="97">
        <f t="shared" si="12"/>
        <v>0</v>
      </c>
      <c r="M348" s="108" t="s">
        <v>1282</v>
      </c>
      <c r="N348" s="157"/>
      <c r="O348" s="115"/>
      <c r="P348" s="187"/>
      <c r="Q348" s="112"/>
      <c r="R348" s="507"/>
    </row>
    <row r="349" spans="1:18">
      <c r="A349" s="99"/>
      <c r="B349" s="181">
        <v>39843</v>
      </c>
      <c r="C349" s="189" t="s">
        <v>802</v>
      </c>
      <c r="D349" s="190" t="s">
        <v>818</v>
      </c>
      <c r="E349" s="103" t="s">
        <v>25</v>
      </c>
      <c r="F349" s="166" t="s">
        <v>498</v>
      </c>
      <c r="G349" s="192">
        <v>6000000</v>
      </c>
      <c r="H349" s="185" t="s">
        <v>14</v>
      </c>
      <c r="I349" s="106"/>
      <c r="J349" s="186"/>
      <c r="K349" s="834"/>
      <c r="L349" s="97" t="str">
        <f t="shared" ref="L349:L380" si="13">IF($K349&lt;&gt;0,$G349-$K349,"")</f>
        <v/>
      </c>
      <c r="M349" s="108"/>
      <c r="N349" s="157"/>
      <c r="O349" s="115"/>
      <c r="P349" s="187"/>
      <c r="Q349" s="112"/>
      <c r="R349" s="507"/>
    </row>
    <row r="350" spans="1:18">
      <c r="A350" s="99"/>
      <c r="B350" s="181">
        <v>39843</v>
      </c>
      <c r="C350" s="189" t="s">
        <v>803</v>
      </c>
      <c r="D350" s="190" t="s">
        <v>32</v>
      </c>
      <c r="E350" s="103" t="s">
        <v>33</v>
      </c>
      <c r="F350" s="166" t="s">
        <v>498</v>
      </c>
      <c r="G350" s="192">
        <v>243815000</v>
      </c>
      <c r="H350" s="185" t="s">
        <v>14</v>
      </c>
      <c r="I350" s="106"/>
      <c r="J350" s="186"/>
      <c r="K350" s="834"/>
      <c r="L350" s="97" t="str">
        <f t="shared" si="13"/>
        <v/>
      </c>
      <c r="M350" s="108"/>
      <c r="N350" s="157"/>
      <c r="O350" s="115"/>
      <c r="P350" s="187"/>
      <c r="Q350" s="112"/>
      <c r="R350" s="507"/>
    </row>
    <row r="351" spans="1:18">
      <c r="A351" s="99"/>
      <c r="B351" s="181">
        <v>39843</v>
      </c>
      <c r="C351" s="189" t="s">
        <v>804</v>
      </c>
      <c r="D351" s="190" t="s">
        <v>765</v>
      </c>
      <c r="E351" s="103" t="s">
        <v>25</v>
      </c>
      <c r="F351" s="166" t="s">
        <v>498</v>
      </c>
      <c r="G351" s="192">
        <v>7000000</v>
      </c>
      <c r="H351" s="185" t="s">
        <v>14</v>
      </c>
      <c r="I351" s="106"/>
      <c r="J351" s="186"/>
      <c r="K351" s="834"/>
      <c r="L351" s="97" t="str">
        <f t="shared" si="13"/>
        <v/>
      </c>
      <c r="M351" s="108"/>
      <c r="N351" s="157"/>
      <c r="O351" s="115"/>
      <c r="P351" s="187"/>
      <c r="Q351" s="112"/>
      <c r="R351" s="507"/>
    </row>
    <row r="352" spans="1:18" s="207" customFormat="1">
      <c r="A352" s="99"/>
      <c r="B352" s="181">
        <v>39843</v>
      </c>
      <c r="C352" s="202" t="s">
        <v>805</v>
      </c>
      <c r="D352" s="203" t="s">
        <v>738</v>
      </c>
      <c r="E352" s="103" t="s">
        <v>25</v>
      </c>
      <c r="F352" s="204" t="s">
        <v>498</v>
      </c>
      <c r="G352" s="192">
        <v>11949000</v>
      </c>
      <c r="H352" s="205" t="s">
        <v>14</v>
      </c>
      <c r="I352" s="106"/>
      <c r="J352" s="186"/>
      <c r="K352" s="834"/>
      <c r="L352" s="97" t="str">
        <f t="shared" si="13"/>
        <v/>
      </c>
      <c r="M352" s="108"/>
      <c r="N352" s="157"/>
      <c r="O352" s="115"/>
      <c r="P352" s="187"/>
      <c r="Q352" s="206"/>
      <c r="R352" s="507"/>
    </row>
    <row r="353" spans="1:18" s="207" customFormat="1">
      <c r="A353" s="99"/>
      <c r="B353" s="181">
        <v>39843</v>
      </c>
      <c r="C353" s="202" t="s">
        <v>888</v>
      </c>
      <c r="D353" s="203" t="s">
        <v>819</v>
      </c>
      <c r="E353" s="103" t="s">
        <v>66</v>
      </c>
      <c r="F353" s="204" t="s">
        <v>498</v>
      </c>
      <c r="G353" s="192">
        <v>10000000</v>
      </c>
      <c r="H353" s="205" t="s">
        <v>14</v>
      </c>
      <c r="I353" s="106"/>
      <c r="J353" s="186"/>
      <c r="K353" s="834"/>
      <c r="L353" s="97" t="str">
        <f t="shared" si="13"/>
        <v/>
      </c>
      <c r="M353" s="108"/>
      <c r="N353" s="157"/>
      <c r="O353" s="115"/>
      <c r="P353" s="187"/>
      <c r="Q353" s="206"/>
      <c r="R353" s="507"/>
    </row>
    <row r="354" spans="1:18" s="207" customFormat="1">
      <c r="A354" s="99"/>
      <c r="B354" s="181">
        <v>39843</v>
      </c>
      <c r="C354" s="202" t="s">
        <v>806</v>
      </c>
      <c r="D354" s="203" t="s">
        <v>569</v>
      </c>
      <c r="E354" s="103" t="s">
        <v>13</v>
      </c>
      <c r="F354" s="204" t="s">
        <v>498</v>
      </c>
      <c r="G354" s="192">
        <v>7700000</v>
      </c>
      <c r="H354" s="205" t="s">
        <v>14</v>
      </c>
      <c r="I354" s="106"/>
      <c r="J354" s="186"/>
      <c r="K354" s="834"/>
      <c r="L354" s="97" t="str">
        <f t="shared" si="13"/>
        <v/>
      </c>
      <c r="M354" s="108"/>
      <c r="N354" s="157"/>
      <c r="O354" s="115"/>
      <c r="P354" s="187"/>
      <c r="Q354" s="206"/>
      <c r="R354" s="507"/>
    </row>
    <row r="355" spans="1:18" s="207" customFormat="1">
      <c r="A355" s="99"/>
      <c r="B355" s="181">
        <v>39843</v>
      </c>
      <c r="C355" s="202" t="s">
        <v>807</v>
      </c>
      <c r="D355" s="203" t="s">
        <v>737</v>
      </c>
      <c r="E355" s="103" t="s">
        <v>44</v>
      </c>
      <c r="F355" s="204" t="s">
        <v>498</v>
      </c>
      <c r="G355" s="192">
        <v>30000000</v>
      </c>
      <c r="H355" s="205" t="s">
        <v>14</v>
      </c>
      <c r="I355" s="106"/>
      <c r="J355" s="186"/>
      <c r="K355" s="834"/>
      <c r="L355" s="97" t="str">
        <f t="shared" si="13"/>
        <v/>
      </c>
      <c r="M355" s="108"/>
      <c r="N355" s="157"/>
      <c r="O355" s="115"/>
      <c r="P355" s="187"/>
      <c r="Q355" s="206"/>
      <c r="R355" s="507"/>
    </row>
    <row r="356" spans="1:18" s="207" customFormat="1">
      <c r="A356" s="99"/>
      <c r="B356" s="181">
        <v>39843</v>
      </c>
      <c r="C356" s="202" t="s">
        <v>808</v>
      </c>
      <c r="D356" s="203" t="s">
        <v>820</v>
      </c>
      <c r="E356" s="103" t="s">
        <v>66</v>
      </c>
      <c r="F356" s="204" t="s">
        <v>498</v>
      </c>
      <c r="G356" s="192">
        <v>9000000</v>
      </c>
      <c r="H356" s="205" t="s">
        <v>14</v>
      </c>
      <c r="I356" s="106"/>
      <c r="J356" s="186"/>
      <c r="K356" s="834"/>
      <c r="L356" s="97" t="str">
        <f t="shared" si="13"/>
        <v/>
      </c>
      <c r="M356" s="108"/>
      <c r="N356" s="157"/>
      <c r="O356" s="115"/>
      <c r="P356" s="187"/>
      <c r="Q356" s="206"/>
      <c r="R356" s="507"/>
    </row>
    <row r="357" spans="1:18" s="207" customFormat="1">
      <c r="A357" s="99"/>
      <c r="B357" s="181">
        <v>39843</v>
      </c>
      <c r="C357" s="202" t="s">
        <v>809</v>
      </c>
      <c r="D357" s="203" t="s">
        <v>161</v>
      </c>
      <c r="E357" s="138" t="s">
        <v>162</v>
      </c>
      <c r="F357" s="204" t="s">
        <v>498</v>
      </c>
      <c r="G357" s="192">
        <v>17000000</v>
      </c>
      <c r="H357" s="205" t="s">
        <v>14</v>
      </c>
      <c r="I357" s="106"/>
      <c r="J357" s="186"/>
      <c r="K357" s="834"/>
      <c r="L357" s="97" t="str">
        <f t="shared" si="13"/>
        <v/>
      </c>
      <c r="M357" s="108"/>
      <c r="N357" s="157"/>
      <c r="O357" s="115"/>
      <c r="P357" s="187"/>
      <c r="Q357" s="206"/>
      <c r="R357" s="507"/>
    </row>
    <row r="358" spans="1:18" s="207" customFormat="1">
      <c r="A358" s="99"/>
      <c r="B358" s="181">
        <v>39843</v>
      </c>
      <c r="C358" s="202" t="s">
        <v>810</v>
      </c>
      <c r="D358" s="203" t="s">
        <v>116</v>
      </c>
      <c r="E358" s="103" t="s">
        <v>44</v>
      </c>
      <c r="F358" s="204" t="s">
        <v>498</v>
      </c>
      <c r="G358" s="192">
        <v>8152000</v>
      </c>
      <c r="H358" s="205" t="s">
        <v>14</v>
      </c>
      <c r="I358" s="106"/>
      <c r="J358" s="186"/>
      <c r="K358" s="834"/>
      <c r="L358" s="97" t="str">
        <f t="shared" si="13"/>
        <v/>
      </c>
      <c r="M358" s="108"/>
      <c r="N358" s="157"/>
      <c r="O358" s="115"/>
      <c r="P358" s="187"/>
      <c r="Q358" s="206"/>
      <c r="R358" s="507"/>
    </row>
    <row r="359" spans="1:18" s="207" customFormat="1">
      <c r="A359" s="99"/>
      <c r="B359" s="181">
        <v>39843</v>
      </c>
      <c r="C359" s="202" t="s">
        <v>811</v>
      </c>
      <c r="D359" s="203" t="s">
        <v>821</v>
      </c>
      <c r="E359" s="155" t="s">
        <v>218</v>
      </c>
      <c r="F359" s="204" t="s">
        <v>498</v>
      </c>
      <c r="G359" s="192">
        <v>11750000</v>
      </c>
      <c r="H359" s="205" t="s">
        <v>14</v>
      </c>
      <c r="I359" s="106"/>
      <c r="J359" s="186"/>
      <c r="K359" s="834"/>
      <c r="L359" s="97" t="str">
        <f t="shared" si="13"/>
        <v/>
      </c>
      <c r="M359" s="108"/>
      <c r="N359" s="157"/>
      <c r="O359" s="115"/>
      <c r="P359" s="187"/>
      <c r="Q359" s="206"/>
      <c r="R359" s="507"/>
    </row>
    <row r="360" spans="1:18" s="207" customFormat="1">
      <c r="A360" s="99"/>
      <c r="B360" s="181">
        <v>39843</v>
      </c>
      <c r="C360" s="202" t="s">
        <v>812</v>
      </c>
      <c r="D360" s="203" t="s">
        <v>822</v>
      </c>
      <c r="E360" s="155" t="s">
        <v>224</v>
      </c>
      <c r="F360" s="204" t="s">
        <v>498</v>
      </c>
      <c r="G360" s="192">
        <v>33000000</v>
      </c>
      <c r="H360" s="205" t="s">
        <v>14</v>
      </c>
      <c r="I360" s="106"/>
      <c r="J360" s="186"/>
      <c r="K360" s="834"/>
      <c r="L360" s="97" t="str">
        <f t="shared" si="13"/>
        <v/>
      </c>
      <c r="M360" s="108"/>
      <c r="N360" s="157"/>
      <c r="O360" s="115"/>
      <c r="P360" s="187"/>
      <c r="Q360" s="206"/>
      <c r="R360" s="507"/>
    </row>
    <row r="361" spans="1:18" s="207" customFormat="1">
      <c r="A361" s="99">
        <v>2</v>
      </c>
      <c r="B361" s="181">
        <v>39843</v>
      </c>
      <c r="C361" s="202" t="s">
        <v>885</v>
      </c>
      <c r="D361" s="203" t="s">
        <v>859</v>
      </c>
      <c r="E361" s="103" t="s">
        <v>25</v>
      </c>
      <c r="F361" s="204" t="s">
        <v>420</v>
      </c>
      <c r="G361" s="192">
        <v>7700000</v>
      </c>
      <c r="H361" s="205" t="s">
        <v>14</v>
      </c>
      <c r="I361" s="106"/>
      <c r="J361" s="186"/>
      <c r="K361" s="834"/>
      <c r="L361" s="97" t="str">
        <f t="shared" si="13"/>
        <v/>
      </c>
      <c r="M361" s="108"/>
      <c r="N361" s="157"/>
      <c r="O361" s="115"/>
      <c r="P361" s="187"/>
      <c r="Q361" s="206"/>
      <c r="R361" s="507"/>
    </row>
    <row r="362" spans="1:18" s="207" customFormat="1">
      <c r="A362" s="99">
        <v>2</v>
      </c>
      <c r="B362" s="181">
        <v>39843</v>
      </c>
      <c r="C362" s="202" t="s">
        <v>884</v>
      </c>
      <c r="D362" s="203" t="s">
        <v>860</v>
      </c>
      <c r="E362" s="103" t="s">
        <v>125</v>
      </c>
      <c r="F362" s="204" t="s">
        <v>420</v>
      </c>
      <c r="G362" s="192">
        <v>9993000</v>
      </c>
      <c r="H362" s="205" t="s">
        <v>14</v>
      </c>
      <c r="I362" s="106"/>
      <c r="J362" s="186"/>
      <c r="K362" s="834"/>
      <c r="L362" s="97" t="str">
        <f t="shared" si="13"/>
        <v/>
      </c>
      <c r="M362" s="108"/>
      <c r="N362" s="157"/>
      <c r="O362" s="115"/>
      <c r="P362" s="187"/>
      <c r="Q362" s="206"/>
      <c r="R362" s="507"/>
    </row>
    <row r="363" spans="1:18" s="207" customFormat="1">
      <c r="A363" s="99">
        <v>2</v>
      </c>
      <c r="B363" s="181">
        <v>39843</v>
      </c>
      <c r="C363" s="202" t="s">
        <v>823</v>
      </c>
      <c r="D363" s="203" t="s">
        <v>861</v>
      </c>
      <c r="E363" s="103" t="s">
        <v>25</v>
      </c>
      <c r="F363" s="204" t="s">
        <v>420</v>
      </c>
      <c r="G363" s="192">
        <v>2080000</v>
      </c>
      <c r="H363" s="205" t="s">
        <v>14</v>
      </c>
      <c r="I363" s="106"/>
      <c r="J363" s="186"/>
      <c r="K363" s="834"/>
      <c r="L363" s="97" t="str">
        <f t="shared" si="13"/>
        <v/>
      </c>
      <c r="M363" s="108"/>
      <c r="N363" s="157"/>
      <c r="O363" s="115"/>
      <c r="P363" s="187"/>
      <c r="Q363" s="206"/>
      <c r="R363" s="507"/>
    </row>
    <row r="364" spans="1:18" s="207" customFormat="1">
      <c r="A364" s="99">
        <v>2</v>
      </c>
      <c r="B364" s="181">
        <v>39843</v>
      </c>
      <c r="C364" s="202" t="s">
        <v>824</v>
      </c>
      <c r="D364" s="203" t="s">
        <v>862</v>
      </c>
      <c r="E364" s="205" t="s">
        <v>863</v>
      </c>
      <c r="F364" s="204" t="s">
        <v>420</v>
      </c>
      <c r="G364" s="192">
        <v>12720000</v>
      </c>
      <c r="H364" s="205" t="s">
        <v>14</v>
      </c>
      <c r="I364" s="106"/>
      <c r="J364" s="186"/>
      <c r="K364" s="834"/>
      <c r="L364" s="97" t="str">
        <f t="shared" si="13"/>
        <v/>
      </c>
      <c r="M364" s="108"/>
      <c r="N364" s="157"/>
      <c r="O364" s="115"/>
      <c r="P364" s="187"/>
      <c r="Q364" s="206"/>
      <c r="R364" s="507"/>
    </row>
    <row r="365" spans="1:18" s="207" customFormat="1">
      <c r="A365" s="99">
        <v>2</v>
      </c>
      <c r="B365" s="181">
        <v>39843</v>
      </c>
      <c r="C365" s="202" t="s">
        <v>825</v>
      </c>
      <c r="D365" s="203" t="s">
        <v>864</v>
      </c>
      <c r="E365" s="103" t="s">
        <v>25</v>
      </c>
      <c r="F365" s="204" t="s">
        <v>420</v>
      </c>
      <c r="G365" s="192">
        <v>6000000</v>
      </c>
      <c r="H365" s="205" t="s">
        <v>14</v>
      </c>
      <c r="I365" s="106"/>
      <c r="J365" s="186"/>
      <c r="K365" s="834"/>
      <c r="L365" s="97" t="str">
        <f t="shared" si="13"/>
        <v/>
      </c>
      <c r="M365" s="108"/>
      <c r="N365" s="157"/>
      <c r="O365" s="115"/>
      <c r="P365" s="187"/>
      <c r="Q365" s="206"/>
      <c r="R365" s="507"/>
    </row>
    <row r="366" spans="1:18" s="207" customFormat="1">
      <c r="A366" s="99">
        <v>3</v>
      </c>
      <c r="B366" s="181">
        <v>39843</v>
      </c>
      <c r="C366" s="202" t="s">
        <v>891</v>
      </c>
      <c r="D366" s="203" t="s">
        <v>865</v>
      </c>
      <c r="E366" s="103" t="s">
        <v>72</v>
      </c>
      <c r="F366" s="204" t="s">
        <v>654</v>
      </c>
      <c r="G366" s="192">
        <v>5498000</v>
      </c>
      <c r="H366" s="205" t="s">
        <v>14</v>
      </c>
      <c r="I366" s="106"/>
      <c r="J366" s="186"/>
      <c r="K366" s="834"/>
      <c r="L366" s="97" t="str">
        <f t="shared" si="13"/>
        <v/>
      </c>
      <c r="M366" s="108"/>
      <c r="N366" s="157"/>
      <c r="O366" s="115"/>
      <c r="P366" s="187"/>
      <c r="Q366" s="206"/>
      <c r="R366" s="507"/>
    </row>
    <row r="367" spans="1:18" s="207" customFormat="1">
      <c r="A367" s="99">
        <v>2</v>
      </c>
      <c r="B367" s="181">
        <v>39843</v>
      </c>
      <c r="C367" s="202" t="s">
        <v>826</v>
      </c>
      <c r="D367" s="203" t="s">
        <v>866</v>
      </c>
      <c r="E367" s="103" t="s">
        <v>85</v>
      </c>
      <c r="F367" s="204" t="s">
        <v>420</v>
      </c>
      <c r="G367" s="192">
        <v>10900000</v>
      </c>
      <c r="H367" s="205" t="s">
        <v>14</v>
      </c>
      <c r="I367" s="106">
        <v>40345</v>
      </c>
      <c r="J367" s="186">
        <v>4</v>
      </c>
      <c r="K367" s="834">
        <v>10900000</v>
      </c>
      <c r="L367" s="97">
        <f t="shared" si="13"/>
        <v>0</v>
      </c>
      <c r="M367" s="188" t="s">
        <v>309</v>
      </c>
      <c r="N367" s="157">
        <v>40345</v>
      </c>
      <c r="O367" s="115" t="s">
        <v>654</v>
      </c>
      <c r="P367" s="201" t="s">
        <v>314</v>
      </c>
      <c r="Q367" s="206" t="s">
        <v>1648</v>
      </c>
      <c r="R367" s="507">
        <v>545000</v>
      </c>
    </row>
    <row r="368" spans="1:18" s="207" customFormat="1">
      <c r="A368" s="99">
        <v>2</v>
      </c>
      <c r="B368" s="181">
        <v>39843</v>
      </c>
      <c r="C368" s="202" t="s">
        <v>827</v>
      </c>
      <c r="D368" s="203" t="s">
        <v>867</v>
      </c>
      <c r="E368" s="205" t="s">
        <v>863</v>
      </c>
      <c r="F368" s="204" t="s">
        <v>420</v>
      </c>
      <c r="G368" s="192">
        <v>7525000</v>
      </c>
      <c r="H368" s="205" t="s">
        <v>14</v>
      </c>
      <c r="I368" s="106"/>
      <c r="J368" s="186"/>
      <c r="K368" s="834"/>
      <c r="L368" s="97" t="str">
        <f t="shared" si="13"/>
        <v/>
      </c>
      <c r="M368" s="108"/>
      <c r="N368" s="157"/>
      <c r="O368" s="115"/>
      <c r="P368" s="187"/>
      <c r="Q368" s="206"/>
      <c r="R368" s="507"/>
    </row>
    <row r="369" spans="1:18" s="207" customFormat="1">
      <c r="A369" s="99">
        <v>2</v>
      </c>
      <c r="B369" s="181">
        <v>39843</v>
      </c>
      <c r="C369" s="202" t="s">
        <v>828</v>
      </c>
      <c r="D369" s="203" t="s">
        <v>868</v>
      </c>
      <c r="E369" s="155" t="s">
        <v>249</v>
      </c>
      <c r="F369" s="204" t="s">
        <v>420</v>
      </c>
      <c r="G369" s="192">
        <v>10449000</v>
      </c>
      <c r="H369" s="205" t="s">
        <v>14</v>
      </c>
      <c r="I369" s="106"/>
      <c r="J369" s="186"/>
      <c r="K369" s="834"/>
      <c r="L369" s="97" t="str">
        <f t="shared" si="13"/>
        <v/>
      </c>
      <c r="M369" s="108"/>
      <c r="N369" s="157"/>
      <c r="O369" s="115"/>
      <c r="P369" s="187"/>
      <c r="Q369" s="206"/>
      <c r="R369" s="507"/>
    </row>
    <row r="370" spans="1:18" s="207" customFormat="1">
      <c r="A370" s="99">
        <v>2</v>
      </c>
      <c r="B370" s="181">
        <v>39843</v>
      </c>
      <c r="C370" s="202" t="s">
        <v>847</v>
      </c>
      <c r="D370" s="203" t="s">
        <v>869</v>
      </c>
      <c r="E370" s="155" t="s">
        <v>228</v>
      </c>
      <c r="F370" s="204" t="s">
        <v>420</v>
      </c>
      <c r="G370" s="192">
        <v>25000000</v>
      </c>
      <c r="H370" s="205" t="s">
        <v>14</v>
      </c>
      <c r="I370" s="106"/>
      <c r="J370" s="186"/>
      <c r="K370" s="834"/>
      <c r="L370" s="97" t="str">
        <f t="shared" si="13"/>
        <v/>
      </c>
      <c r="M370" s="108"/>
      <c r="N370" s="157"/>
      <c r="O370" s="115"/>
      <c r="P370" s="187"/>
      <c r="Q370" s="206"/>
      <c r="R370" s="507"/>
    </row>
    <row r="371" spans="1:18" s="207" customFormat="1">
      <c r="A371" s="99">
        <v>2</v>
      </c>
      <c r="B371" s="181">
        <v>39843</v>
      </c>
      <c r="C371" s="202" t="s">
        <v>848</v>
      </c>
      <c r="D371" s="203" t="s">
        <v>870</v>
      </c>
      <c r="E371" s="138" t="s">
        <v>180</v>
      </c>
      <c r="F371" s="204" t="s">
        <v>420</v>
      </c>
      <c r="G371" s="192">
        <v>8950000</v>
      </c>
      <c r="H371" s="205" t="s">
        <v>14</v>
      </c>
      <c r="I371" s="106"/>
      <c r="J371" s="186"/>
      <c r="K371" s="834"/>
      <c r="L371" s="97" t="str">
        <f t="shared" si="13"/>
        <v/>
      </c>
      <c r="M371" s="108"/>
      <c r="N371" s="157"/>
      <c r="O371" s="115"/>
      <c r="P371" s="187"/>
      <c r="Q371" s="206"/>
      <c r="R371" s="507"/>
    </row>
    <row r="372" spans="1:18" s="207" customFormat="1">
      <c r="A372" s="99">
        <v>2</v>
      </c>
      <c r="B372" s="181">
        <v>39843</v>
      </c>
      <c r="C372" s="202" t="s">
        <v>849</v>
      </c>
      <c r="D372" s="203" t="s">
        <v>871</v>
      </c>
      <c r="E372" s="165" t="s">
        <v>376</v>
      </c>
      <c r="F372" s="204" t="s">
        <v>420</v>
      </c>
      <c r="G372" s="192">
        <v>12639000</v>
      </c>
      <c r="H372" s="205" t="s">
        <v>14</v>
      </c>
      <c r="I372" s="106"/>
      <c r="J372" s="186"/>
      <c r="K372" s="834"/>
      <c r="L372" s="97" t="str">
        <f t="shared" si="13"/>
        <v/>
      </c>
      <c r="M372" s="108"/>
      <c r="N372" s="157"/>
      <c r="O372" s="115"/>
      <c r="P372" s="187"/>
      <c r="Q372" s="206"/>
      <c r="R372" s="507"/>
    </row>
    <row r="373" spans="1:18" s="207" customFormat="1">
      <c r="A373" s="99">
        <v>2</v>
      </c>
      <c r="B373" s="181">
        <v>39843</v>
      </c>
      <c r="C373" s="202" t="s">
        <v>850</v>
      </c>
      <c r="D373" s="203" t="s">
        <v>872</v>
      </c>
      <c r="E373" s="103" t="s">
        <v>40</v>
      </c>
      <c r="F373" s="204" t="s">
        <v>420</v>
      </c>
      <c r="G373" s="192">
        <v>110000000</v>
      </c>
      <c r="H373" s="205" t="s">
        <v>14</v>
      </c>
      <c r="I373" s="106"/>
      <c r="J373" s="186"/>
      <c r="K373" s="834"/>
      <c r="L373" s="97" t="str">
        <f t="shared" si="13"/>
        <v/>
      </c>
      <c r="M373" s="108"/>
      <c r="N373" s="157"/>
      <c r="O373" s="115"/>
      <c r="P373" s="187"/>
      <c r="Q373" s="206"/>
      <c r="R373" s="507"/>
    </row>
    <row r="374" spans="1:18" s="207" customFormat="1">
      <c r="A374" s="99">
        <v>2</v>
      </c>
      <c r="B374" s="181">
        <v>39843</v>
      </c>
      <c r="C374" s="202" t="s">
        <v>889</v>
      </c>
      <c r="D374" s="203" t="s">
        <v>873</v>
      </c>
      <c r="E374" s="155" t="s">
        <v>206</v>
      </c>
      <c r="F374" s="204" t="s">
        <v>420</v>
      </c>
      <c r="G374" s="192">
        <v>3674000</v>
      </c>
      <c r="H374" s="205" t="s">
        <v>14</v>
      </c>
      <c r="I374" s="106"/>
      <c r="J374" s="186"/>
      <c r="K374" s="834"/>
      <c r="L374" s="97" t="str">
        <f t="shared" si="13"/>
        <v/>
      </c>
      <c r="M374" s="108"/>
      <c r="N374" s="157"/>
      <c r="O374" s="115"/>
      <c r="P374" s="187"/>
      <c r="Q374" s="206"/>
      <c r="R374" s="507"/>
    </row>
    <row r="375" spans="1:18" s="207" customFormat="1">
      <c r="A375" s="99">
        <v>2</v>
      </c>
      <c r="B375" s="181">
        <v>39843</v>
      </c>
      <c r="C375" s="202" t="s">
        <v>851</v>
      </c>
      <c r="D375" s="203" t="s">
        <v>874</v>
      </c>
      <c r="E375" s="205" t="s">
        <v>875</v>
      </c>
      <c r="F375" s="204" t="s">
        <v>420</v>
      </c>
      <c r="G375" s="192">
        <v>2568000</v>
      </c>
      <c r="H375" s="205" t="s">
        <v>14</v>
      </c>
      <c r="I375" s="106"/>
      <c r="J375" s="186"/>
      <c r="K375" s="834"/>
      <c r="L375" s="97" t="str">
        <f t="shared" si="13"/>
        <v/>
      </c>
      <c r="M375" s="108"/>
      <c r="N375" s="157"/>
      <c r="O375" s="115"/>
      <c r="P375" s="187"/>
      <c r="Q375" s="206"/>
      <c r="R375" s="507"/>
    </row>
    <row r="376" spans="1:18" s="207" customFormat="1">
      <c r="A376" s="99">
        <v>2</v>
      </c>
      <c r="B376" s="181">
        <v>39843</v>
      </c>
      <c r="C376" s="202" t="s">
        <v>852</v>
      </c>
      <c r="D376" s="203" t="s">
        <v>876</v>
      </c>
      <c r="E376" s="138" t="s">
        <v>180</v>
      </c>
      <c r="F376" s="204" t="s">
        <v>420</v>
      </c>
      <c r="G376" s="192">
        <v>8750000</v>
      </c>
      <c r="H376" s="205" t="s">
        <v>14</v>
      </c>
      <c r="I376" s="106"/>
      <c r="J376" s="186"/>
      <c r="K376" s="834"/>
      <c r="L376" s="97" t="str">
        <f t="shared" si="13"/>
        <v/>
      </c>
      <c r="M376" s="108"/>
      <c r="N376" s="157"/>
      <c r="O376" s="115"/>
      <c r="P376" s="187"/>
      <c r="Q376" s="206"/>
      <c r="R376" s="507"/>
    </row>
    <row r="377" spans="1:18" s="207" customFormat="1" ht="27" customHeight="1">
      <c r="A377" s="208" t="s">
        <v>1624</v>
      </c>
      <c r="B377" s="1551">
        <v>39843</v>
      </c>
      <c r="C377" s="1533" t="s">
        <v>1667</v>
      </c>
      <c r="D377" s="1533" t="s">
        <v>877</v>
      </c>
      <c r="E377" s="1531" t="s">
        <v>55</v>
      </c>
      <c r="F377" s="209" t="s">
        <v>420</v>
      </c>
      <c r="G377" s="1534">
        <v>6633000</v>
      </c>
      <c r="H377" s="1536" t="s">
        <v>14</v>
      </c>
      <c r="I377" s="145"/>
      <c r="J377" s="210"/>
      <c r="K377" s="838"/>
      <c r="L377" s="211" t="str">
        <f t="shared" si="13"/>
        <v/>
      </c>
      <c r="M377" s="212"/>
      <c r="N377" s="213"/>
      <c r="O377" s="76"/>
      <c r="P377" s="214"/>
      <c r="Q377" s="206"/>
      <c r="R377" s="547"/>
    </row>
    <row r="378" spans="1:18" s="207" customFormat="1">
      <c r="A378" s="99">
        <v>2</v>
      </c>
      <c r="B378" s="181">
        <v>39843</v>
      </c>
      <c r="C378" s="202" t="s">
        <v>853</v>
      </c>
      <c r="D378" s="203" t="s">
        <v>709</v>
      </c>
      <c r="E378" s="103" t="s">
        <v>50</v>
      </c>
      <c r="F378" s="204" t="s">
        <v>420</v>
      </c>
      <c r="G378" s="192">
        <v>5800000</v>
      </c>
      <c r="H378" s="205" t="s">
        <v>14</v>
      </c>
      <c r="I378" s="106"/>
      <c r="J378" s="186"/>
      <c r="K378" s="834"/>
      <c r="L378" s="97" t="str">
        <f t="shared" si="13"/>
        <v/>
      </c>
      <c r="M378" s="108"/>
      <c r="N378" s="157"/>
      <c r="O378" s="115"/>
      <c r="P378" s="187"/>
      <c r="Q378" s="206"/>
      <c r="R378" s="507"/>
    </row>
    <row r="379" spans="1:18" s="207" customFormat="1">
      <c r="A379" s="99">
        <v>2</v>
      </c>
      <c r="B379" s="181">
        <v>39843</v>
      </c>
      <c r="C379" s="202" t="s">
        <v>890</v>
      </c>
      <c r="D379" s="203" t="s">
        <v>878</v>
      </c>
      <c r="E379" s="103" t="s">
        <v>66</v>
      </c>
      <c r="F379" s="204" t="s">
        <v>420</v>
      </c>
      <c r="G379" s="192">
        <v>4000000</v>
      </c>
      <c r="H379" s="205" t="s">
        <v>14</v>
      </c>
      <c r="I379" s="106">
        <v>40289</v>
      </c>
      <c r="J379" s="186">
        <v>4</v>
      </c>
      <c r="K379" s="834">
        <v>4000000</v>
      </c>
      <c r="L379" s="97">
        <f t="shared" si="13"/>
        <v>0</v>
      </c>
      <c r="M379" s="188" t="s">
        <v>309</v>
      </c>
      <c r="N379" s="157">
        <v>40289</v>
      </c>
      <c r="O379" s="115" t="s">
        <v>654</v>
      </c>
      <c r="P379" s="187" t="s">
        <v>314</v>
      </c>
      <c r="Q379" s="206" t="s">
        <v>1648</v>
      </c>
      <c r="R379" s="507">
        <v>200000</v>
      </c>
    </row>
    <row r="380" spans="1:18" s="207" customFormat="1">
      <c r="A380" s="99">
        <v>2</v>
      </c>
      <c r="B380" s="181">
        <v>39843</v>
      </c>
      <c r="C380" s="202" t="s">
        <v>854</v>
      </c>
      <c r="D380" s="203" t="s">
        <v>879</v>
      </c>
      <c r="E380" s="165" t="s">
        <v>487</v>
      </c>
      <c r="F380" s="204" t="s">
        <v>420</v>
      </c>
      <c r="G380" s="192">
        <v>10000000</v>
      </c>
      <c r="H380" s="205" t="s">
        <v>14</v>
      </c>
      <c r="I380" s="106"/>
      <c r="J380" s="186"/>
      <c r="K380" s="834"/>
      <c r="L380" s="97" t="str">
        <f t="shared" si="13"/>
        <v/>
      </c>
      <c r="M380" s="108"/>
      <c r="N380" s="157"/>
      <c r="O380" s="115"/>
      <c r="P380" s="187"/>
      <c r="Q380" s="206"/>
      <c r="R380" s="507"/>
    </row>
    <row r="381" spans="1:18" s="207" customFormat="1">
      <c r="A381" s="99">
        <v>2</v>
      </c>
      <c r="B381" s="181">
        <v>39843</v>
      </c>
      <c r="C381" s="202" t="s">
        <v>855</v>
      </c>
      <c r="D381" s="203" t="s">
        <v>880</v>
      </c>
      <c r="E381" s="103" t="s">
        <v>44</v>
      </c>
      <c r="F381" s="204" t="s">
        <v>420</v>
      </c>
      <c r="G381" s="192">
        <v>4734000</v>
      </c>
      <c r="H381" s="205" t="s">
        <v>14</v>
      </c>
      <c r="I381" s="106"/>
      <c r="J381" s="186"/>
      <c r="K381" s="834"/>
      <c r="L381" s="97" t="str">
        <f t="shared" ref="L381:L414" si="14">IF($K381&lt;&gt;0,$G381-$K381,"")</f>
        <v/>
      </c>
      <c r="M381" s="108"/>
      <c r="N381" s="157"/>
      <c r="O381" s="115"/>
      <c r="P381" s="187"/>
      <c r="Q381" s="206"/>
      <c r="R381" s="507"/>
    </row>
    <row r="382" spans="1:18" s="207" customFormat="1">
      <c r="A382" s="99">
        <v>2</v>
      </c>
      <c r="B382" s="181">
        <v>39843</v>
      </c>
      <c r="C382" s="202" t="s">
        <v>856</v>
      </c>
      <c r="D382" s="203" t="s">
        <v>881</v>
      </c>
      <c r="E382" s="103" t="s">
        <v>36</v>
      </c>
      <c r="F382" s="204" t="s">
        <v>420</v>
      </c>
      <c r="G382" s="192">
        <v>7700000</v>
      </c>
      <c r="H382" s="205" t="s">
        <v>14</v>
      </c>
      <c r="I382" s="106"/>
      <c r="J382" s="186"/>
      <c r="K382" s="834"/>
      <c r="L382" s="97" t="str">
        <f t="shared" si="14"/>
        <v/>
      </c>
      <c r="M382" s="108"/>
      <c r="N382" s="157"/>
      <c r="O382" s="115"/>
      <c r="P382" s="187"/>
      <c r="Q382" s="206"/>
      <c r="R382" s="507"/>
    </row>
    <row r="383" spans="1:18" s="207" customFormat="1">
      <c r="A383" s="99">
        <v>2</v>
      </c>
      <c r="B383" s="181">
        <v>39843</v>
      </c>
      <c r="C383" s="202" t="s">
        <v>857</v>
      </c>
      <c r="D383" s="203" t="s">
        <v>882</v>
      </c>
      <c r="E383" s="103" t="s">
        <v>58</v>
      </c>
      <c r="F383" s="204" t="s">
        <v>420</v>
      </c>
      <c r="G383" s="192">
        <v>4609000</v>
      </c>
      <c r="H383" s="205" t="s">
        <v>14</v>
      </c>
      <c r="I383" s="106"/>
      <c r="J383" s="186"/>
      <c r="K383" s="834"/>
      <c r="L383" s="97" t="str">
        <f t="shared" si="14"/>
        <v/>
      </c>
      <c r="M383" s="108"/>
      <c r="N383" s="157"/>
      <c r="O383" s="115"/>
      <c r="P383" s="187"/>
      <c r="Q383" s="206"/>
      <c r="R383" s="507"/>
    </row>
    <row r="384" spans="1:18" s="207" customFormat="1">
      <c r="A384" s="99">
        <v>2</v>
      </c>
      <c r="B384" s="181">
        <v>39843</v>
      </c>
      <c r="C384" s="202" t="s">
        <v>858</v>
      </c>
      <c r="D384" s="203" t="s">
        <v>883</v>
      </c>
      <c r="E384" s="155" t="s">
        <v>218</v>
      </c>
      <c r="F384" s="204" t="s">
        <v>420</v>
      </c>
      <c r="G384" s="192">
        <v>2600000</v>
      </c>
      <c r="H384" s="205" t="s">
        <v>14</v>
      </c>
      <c r="I384" s="106"/>
      <c r="J384" s="186"/>
      <c r="K384" s="834"/>
      <c r="L384" s="97" t="str">
        <f t="shared" si="14"/>
        <v/>
      </c>
      <c r="M384" s="108"/>
      <c r="N384" s="157"/>
      <c r="O384" s="115"/>
      <c r="P384" s="187"/>
      <c r="Q384" s="206"/>
      <c r="R384" s="507"/>
    </row>
    <row r="385" spans="1:18" s="207" customFormat="1">
      <c r="A385" s="99"/>
      <c r="B385" s="215">
        <v>39850</v>
      </c>
      <c r="C385" s="202" t="s">
        <v>1787</v>
      </c>
      <c r="D385" s="203" t="s">
        <v>915</v>
      </c>
      <c r="E385" s="165" t="s">
        <v>416</v>
      </c>
      <c r="F385" s="204" t="s">
        <v>498</v>
      </c>
      <c r="G385" s="192">
        <v>16000000</v>
      </c>
      <c r="H385" s="205" t="s">
        <v>14</v>
      </c>
      <c r="I385" s="106"/>
      <c r="J385" s="216"/>
      <c r="K385" s="834"/>
      <c r="L385" s="97" t="str">
        <f t="shared" si="14"/>
        <v/>
      </c>
      <c r="M385" s="108"/>
      <c r="N385" s="4"/>
      <c r="O385" s="115"/>
      <c r="P385" s="217"/>
      <c r="Q385" s="206"/>
      <c r="R385" s="507"/>
    </row>
    <row r="386" spans="1:18" s="665" customFormat="1" ht="28.5">
      <c r="A386" s="130"/>
      <c r="B386" s="1559">
        <v>39850</v>
      </c>
      <c r="C386" s="666" t="s">
        <v>942</v>
      </c>
      <c r="D386" s="218" t="s">
        <v>916</v>
      </c>
      <c r="E386" s="121" t="s">
        <v>66</v>
      </c>
      <c r="F386" s="219" t="s">
        <v>498</v>
      </c>
      <c r="G386" s="196">
        <v>59000000</v>
      </c>
      <c r="H386" s="220" t="s">
        <v>14</v>
      </c>
      <c r="I386" s="124">
        <v>40394</v>
      </c>
      <c r="J386" s="221">
        <v>4</v>
      </c>
      <c r="K386" s="835">
        <v>20000000</v>
      </c>
      <c r="L386" s="132">
        <f t="shared" si="14"/>
        <v>39000000</v>
      </c>
      <c r="M386" s="175" t="s">
        <v>316</v>
      </c>
      <c r="N386" s="81"/>
      <c r="O386" s="1566"/>
      <c r="P386" s="222"/>
      <c r="Q386" s="223"/>
      <c r="R386" s="546"/>
    </row>
    <row r="387" spans="1:18" s="207" customFormat="1">
      <c r="A387" s="99"/>
      <c r="B387" s="215">
        <v>39850</v>
      </c>
      <c r="C387" s="202" t="s">
        <v>892</v>
      </c>
      <c r="D387" s="203" t="s">
        <v>917</v>
      </c>
      <c r="E387" s="155" t="s">
        <v>224</v>
      </c>
      <c r="F387" s="204" t="s">
        <v>498</v>
      </c>
      <c r="G387" s="192">
        <v>6785000</v>
      </c>
      <c r="H387" s="205" t="s">
        <v>14</v>
      </c>
      <c r="I387" s="106"/>
      <c r="J387" s="216"/>
      <c r="K387" s="834"/>
      <c r="L387" s="97" t="str">
        <f t="shared" si="14"/>
        <v/>
      </c>
      <c r="M387" s="108"/>
      <c r="N387" s="4"/>
      <c r="O387" s="115"/>
      <c r="P387" s="217"/>
      <c r="Q387" s="206"/>
      <c r="R387" s="507"/>
    </row>
    <row r="388" spans="1:18" s="665" customFormat="1" ht="28.5">
      <c r="A388" s="557" t="s">
        <v>2086</v>
      </c>
      <c r="B388" s="1559">
        <v>39850</v>
      </c>
      <c r="C388" s="666" t="s">
        <v>893</v>
      </c>
      <c r="D388" s="218" t="s">
        <v>918</v>
      </c>
      <c r="E388" s="121" t="s">
        <v>122</v>
      </c>
      <c r="F388" s="219" t="s">
        <v>498</v>
      </c>
      <c r="G388" s="196">
        <v>5000000</v>
      </c>
      <c r="H388" s="220" t="s">
        <v>14</v>
      </c>
      <c r="I388" s="124">
        <v>40450</v>
      </c>
      <c r="J388" s="221">
        <v>4</v>
      </c>
      <c r="K388" s="835">
        <v>5000000</v>
      </c>
      <c r="L388" s="132">
        <f t="shared" si="14"/>
        <v>0</v>
      </c>
      <c r="M388" s="175" t="s">
        <v>1282</v>
      </c>
      <c r="N388" s="81"/>
      <c r="O388" s="1566"/>
      <c r="P388" s="222"/>
      <c r="Q388" s="223"/>
      <c r="R388" s="546"/>
    </row>
    <row r="389" spans="1:18" s="207" customFormat="1">
      <c r="A389" s="99"/>
      <c r="B389" s="215">
        <v>39850</v>
      </c>
      <c r="C389" s="202" t="s">
        <v>894</v>
      </c>
      <c r="D389" s="203" t="s">
        <v>919</v>
      </c>
      <c r="E389" s="103" t="s">
        <v>13</v>
      </c>
      <c r="F389" s="204" t="s">
        <v>498</v>
      </c>
      <c r="G389" s="192">
        <v>4000000</v>
      </c>
      <c r="H389" s="205" t="s">
        <v>14</v>
      </c>
      <c r="I389" s="106"/>
      <c r="J389" s="216"/>
      <c r="K389" s="834"/>
      <c r="L389" s="97" t="str">
        <f t="shared" si="14"/>
        <v/>
      </c>
      <c r="M389" s="108"/>
      <c r="N389" s="4"/>
      <c r="O389" s="115"/>
      <c r="P389" s="217"/>
      <c r="Q389" s="206"/>
      <c r="R389" s="507"/>
    </row>
    <row r="390" spans="1:18" s="207" customFormat="1">
      <c r="A390" s="99"/>
      <c r="B390" s="215">
        <v>39850</v>
      </c>
      <c r="C390" s="202" t="s">
        <v>895</v>
      </c>
      <c r="D390" s="203" t="s">
        <v>920</v>
      </c>
      <c r="E390" s="205" t="s">
        <v>921</v>
      </c>
      <c r="F390" s="204" t="s">
        <v>498</v>
      </c>
      <c r="G390" s="192">
        <v>4781000</v>
      </c>
      <c r="H390" s="205" t="s">
        <v>14</v>
      </c>
      <c r="I390" s="106"/>
      <c r="J390" s="216"/>
      <c r="K390" s="834"/>
      <c r="L390" s="97" t="str">
        <f t="shared" si="14"/>
        <v/>
      </c>
      <c r="M390" s="108"/>
      <c r="N390" s="4"/>
      <c r="O390" s="115"/>
      <c r="P390" s="217"/>
      <c r="Q390" s="206"/>
      <c r="R390" s="507"/>
    </row>
    <row r="391" spans="1:18" s="665" customFormat="1" ht="28.5">
      <c r="A391" s="557" t="s">
        <v>1970</v>
      </c>
      <c r="B391" s="1559">
        <v>39850</v>
      </c>
      <c r="C391" s="666" t="s">
        <v>896</v>
      </c>
      <c r="D391" s="218" t="s">
        <v>922</v>
      </c>
      <c r="E391" s="121" t="s">
        <v>33</v>
      </c>
      <c r="F391" s="219" t="s">
        <v>654</v>
      </c>
      <c r="G391" s="196">
        <v>3000000</v>
      </c>
      <c r="H391" s="220" t="s">
        <v>14</v>
      </c>
      <c r="I391" s="124">
        <v>40403</v>
      </c>
      <c r="J391" s="221">
        <v>4</v>
      </c>
      <c r="K391" s="835">
        <v>3000000</v>
      </c>
      <c r="L391" s="132">
        <f t="shared" si="14"/>
        <v>0</v>
      </c>
      <c r="M391" s="653" t="s">
        <v>591</v>
      </c>
      <c r="N391" s="654" t="s">
        <v>591</v>
      </c>
      <c r="O391" s="1566" t="s">
        <v>591</v>
      </c>
      <c r="P391" s="655"/>
      <c r="Q391" s="656" t="s">
        <v>1578</v>
      </c>
      <c r="R391" s="546" t="s">
        <v>591</v>
      </c>
    </row>
    <row r="392" spans="1:18" s="207" customFormat="1">
      <c r="A392" s="99">
        <v>2</v>
      </c>
      <c r="B392" s="215">
        <v>39850</v>
      </c>
      <c r="C392" s="202" t="s">
        <v>897</v>
      </c>
      <c r="D392" s="203" t="s">
        <v>923</v>
      </c>
      <c r="E392" s="138" t="s">
        <v>180</v>
      </c>
      <c r="F392" s="204" t="s">
        <v>420</v>
      </c>
      <c r="G392" s="192">
        <v>301000</v>
      </c>
      <c r="H392" s="205" t="s">
        <v>14</v>
      </c>
      <c r="I392" s="106"/>
      <c r="J392" s="216"/>
      <c r="K392" s="834"/>
      <c r="L392" s="97" t="str">
        <f t="shared" si="14"/>
        <v/>
      </c>
      <c r="M392" s="108"/>
      <c r="N392" s="4"/>
      <c r="O392" s="115"/>
      <c r="P392" s="217"/>
      <c r="Q392" s="206"/>
      <c r="R392" s="507"/>
    </row>
    <row r="393" spans="1:18" s="207" customFormat="1">
      <c r="A393" s="99">
        <v>2</v>
      </c>
      <c r="B393" s="215">
        <v>39850</v>
      </c>
      <c r="C393" s="202" t="s">
        <v>898</v>
      </c>
      <c r="D393" s="203" t="s">
        <v>924</v>
      </c>
      <c r="E393" s="103" t="s">
        <v>82</v>
      </c>
      <c r="F393" s="204" t="s">
        <v>420</v>
      </c>
      <c r="G393" s="192">
        <v>15568000</v>
      </c>
      <c r="H393" s="205" t="s">
        <v>14</v>
      </c>
      <c r="I393" s="106">
        <v>40557</v>
      </c>
      <c r="J393" s="216">
        <v>4</v>
      </c>
      <c r="K393" s="834">
        <v>4000000</v>
      </c>
      <c r="L393" s="97">
        <f t="shared" si="14"/>
        <v>11568000</v>
      </c>
      <c r="M393" s="188" t="s">
        <v>309</v>
      </c>
      <c r="N393" s="4"/>
      <c r="O393" s="115"/>
      <c r="P393" s="217"/>
      <c r="Q393" s="206"/>
      <c r="R393" s="507"/>
    </row>
    <row r="394" spans="1:18" s="207" customFormat="1">
      <c r="A394" s="99">
        <v>2</v>
      </c>
      <c r="B394" s="215">
        <v>39850</v>
      </c>
      <c r="C394" s="202" t="s">
        <v>899</v>
      </c>
      <c r="D394" s="203" t="s">
        <v>925</v>
      </c>
      <c r="E394" s="103" t="s">
        <v>25</v>
      </c>
      <c r="F394" s="204" t="s">
        <v>420</v>
      </c>
      <c r="G394" s="192">
        <v>2861000</v>
      </c>
      <c r="H394" s="205" t="s">
        <v>14</v>
      </c>
      <c r="I394" s="106"/>
      <c r="J394" s="216"/>
      <c r="K394" s="834"/>
      <c r="L394" s="97" t="str">
        <f t="shared" si="14"/>
        <v/>
      </c>
      <c r="M394" s="108"/>
      <c r="N394" s="4"/>
      <c r="O394" s="115"/>
      <c r="P394" s="217"/>
      <c r="Q394" s="206"/>
      <c r="R394" s="507"/>
    </row>
    <row r="395" spans="1:18" s="207" customFormat="1">
      <c r="A395" s="99">
        <v>2</v>
      </c>
      <c r="B395" s="215">
        <v>39850</v>
      </c>
      <c r="C395" s="202" t="s">
        <v>900</v>
      </c>
      <c r="D395" s="203" t="s">
        <v>926</v>
      </c>
      <c r="E395" s="205" t="s">
        <v>863</v>
      </c>
      <c r="F395" s="204" t="s">
        <v>420</v>
      </c>
      <c r="G395" s="192">
        <v>5000000</v>
      </c>
      <c r="H395" s="205" t="s">
        <v>14</v>
      </c>
      <c r="I395" s="106"/>
      <c r="J395" s="216"/>
      <c r="K395" s="834"/>
      <c r="L395" s="97" t="str">
        <f t="shared" si="14"/>
        <v/>
      </c>
      <c r="M395" s="108"/>
      <c r="N395" s="4"/>
      <c r="O395" s="115"/>
      <c r="P395" s="217"/>
      <c r="Q395" s="206"/>
      <c r="R395" s="507"/>
    </row>
    <row r="396" spans="1:18" s="207" customFormat="1">
      <c r="A396" s="99">
        <v>2</v>
      </c>
      <c r="B396" s="215">
        <v>39850</v>
      </c>
      <c r="C396" s="202" t="s">
        <v>901</v>
      </c>
      <c r="D396" s="203" t="s">
        <v>927</v>
      </c>
      <c r="E396" s="103" t="s">
        <v>22</v>
      </c>
      <c r="F396" s="204" t="s">
        <v>420</v>
      </c>
      <c r="G396" s="192">
        <v>3500000</v>
      </c>
      <c r="H396" s="205" t="s">
        <v>14</v>
      </c>
      <c r="I396" s="106"/>
      <c r="J396" s="216"/>
      <c r="K396" s="834"/>
      <c r="L396" s="97" t="str">
        <f t="shared" si="14"/>
        <v/>
      </c>
      <c r="M396" s="108"/>
      <c r="N396" s="4"/>
      <c r="O396" s="115"/>
      <c r="P396" s="217"/>
      <c r="Q396" s="206"/>
      <c r="R396" s="507"/>
    </row>
    <row r="397" spans="1:18" s="207" customFormat="1">
      <c r="A397" s="99">
        <v>2</v>
      </c>
      <c r="B397" s="215">
        <v>39850</v>
      </c>
      <c r="C397" s="202" t="s">
        <v>902</v>
      </c>
      <c r="D397" s="203" t="s">
        <v>928</v>
      </c>
      <c r="E397" s="103" t="s">
        <v>104</v>
      </c>
      <c r="F397" s="204" t="s">
        <v>420</v>
      </c>
      <c r="G397" s="192">
        <v>6300000</v>
      </c>
      <c r="H397" s="205" t="s">
        <v>14</v>
      </c>
      <c r="I397" s="106"/>
      <c r="J397" s="216"/>
      <c r="K397" s="834"/>
      <c r="L397" s="97" t="str">
        <f t="shared" si="14"/>
        <v/>
      </c>
      <c r="M397" s="108"/>
      <c r="N397" s="4"/>
      <c r="O397" s="115"/>
      <c r="P397" s="217"/>
      <c r="Q397" s="206"/>
      <c r="R397" s="507"/>
    </row>
    <row r="398" spans="1:18" s="811" customFormat="1" ht="28.5">
      <c r="A398" s="557" t="s">
        <v>2038</v>
      </c>
      <c r="B398" s="676">
        <v>39850</v>
      </c>
      <c r="C398" s="218" t="s">
        <v>903</v>
      </c>
      <c r="D398" s="218" t="s">
        <v>929</v>
      </c>
      <c r="E398" s="808" t="s">
        <v>149</v>
      </c>
      <c r="F398" s="809" t="s">
        <v>425</v>
      </c>
      <c r="G398" s="649">
        <v>5645000</v>
      </c>
      <c r="H398" s="650" t="s">
        <v>14</v>
      </c>
      <c r="I398" s="810">
        <v>40445</v>
      </c>
      <c r="J398" s="682">
        <v>4</v>
      </c>
      <c r="K398" s="833">
        <v>5645000</v>
      </c>
      <c r="L398" s="132">
        <f t="shared" si="14"/>
        <v>0</v>
      </c>
      <c r="M398" s="175" t="s">
        <v>591</v>
      </c>
      <c r="N398" s="720" t="s">
        <v>591</v>
      </c>
      <c r="O398" s="1566" t="s">
        <v>591</v>
      </c>
      <c r="P398" s="683"/>
      <c r="Q398" s="656" t="s">
        <v>1578</v>
      </c>
      <c r="R398" s="546" t="s">
        <v>591</v>
      </c>
    </row>
    <row r="399" spans="1:18" s="207" customFormat="1">
      <c r="A399" s="99">
        <v>2</v>
      </c>
      <c r="B399" s="215">
        <v>39850</v>
      </c>
      <c r="C399" s="202" t="s">
        <v>904</v>
      </c>
      <c r="D399" s="203" t="s">
        <v>709</v>
      </c>
      <c r="E399" s="103" t="s">
        <v>50</v>
      </c>
      <c r="F399" s="204" t="s">
        <v>420</v>
      </c>
      <c r="G399" s="192">
        <v>3072000</v>
      </c>
      <c r="H399" s="205" t="s">
        <v>14</v>
      </c>
      <c r="I399" s="106"/>
      <c r="J399" s="216"/>
      <c r="K399" s="834"/>
      <c r="L399" s="97" t="str">
        <f t="shared" si="14"/>
        <v/>
      </c>
      <c r="M399" s="108"/>
      <c r="N399" s="4"/>
      <c r="O399" s="115"/>
      <c r="P399" s="217"/>
      <c r="Q399" s="206"/>
      <c r="R399" s="507"/>
    </row>
    <row r="400" spans="1:18" s="207" customFormat="1" ht="28.5">
      <c r="A400" s="130">
        <v>18</v>
      </c>
      <c r="B400" s="1559">
        <v>39850</v>
      </c>
      <c r="C400" s="203" t="s">
        <v>1790</v>
      </c>
      <c r="D400" s="218" t="s">
        <v>1788</v>
      </c>
      <c r="E400" s="121" t="s">
        <v>55</v>
      </c>
      <c r="F400" s="219" t="s">
        <v>654</v>
      </c>
      <c r="G400" s="196">
        <v>33900000</v>
      </c>
      <c r="H400" s="220" t="s">
        <v>14</v>
      </c>
      <c r="I400" s="124"/>
      <c r="J400" s="221"/>
      <c r="K400" s="835"/>
      <c r="L400" s="132" t="str">
        <f t="shared" si="14"/>
        <v/>
      </c>
      <c r="M400" s="175"/>
      <c r="N400" s="81"/>
      <c r="O400" s="1566"/>
      <c r="P400" s="222"/>
      <c r="Q400" s="223"/>
      <c r="R400" s="546"/>
    </row>
    <row r="401" spans="1:18" s="207" customFormat="1">
      <c r="A401" s="99">
        <v>2</v>
      </c>
      <c r="B401" s="215">
        <v>39850</v>
      </c>
      <c r="C401" s="202" t="s">
        <v>905</v>
      </c>
      <c r="D401" s="203" t="s">
        <v>931</v>
      </c>
      <c r="E401" s="205" t="s">
        <v>863</v>
      </c>
      <c r="F401" s="204" t="s">
        <v>420</v>
      </c>
      <c r="G401" s="192">
        <v>795000</v>
      </c>
      <c r="H401" s="205" t="s">
        <v>14</v>
      </c>
      <c r="I401" s="106"/>
      <c r="J401" s="216"/>
      <c r="K401" s="834"/>
      <c r="L401" s="97" t="str">
        <f t="shared" si="14"/>
        <v/>
      </c>
      <c r="M401" s="108"/>
      <c r="N401" s="4"/>
      <c r="O401" s="115"/>
      <c r="P401" s="217"/>
      <c r="Q401" s="206"/>
      <c r="R401" s="507"/>
    </row>
    <row r="402" spans="1:18" s="207" customFormat="1">
      <c r="A402" s="99">
        <v>2</v>
      </c>
      <c r="B402" s="215">
        <v>39850</v>
      </c>
      <c r="C402" s="202" t="s">
        <v>906</v>
      </c>
      <c r="D402" s="203" t="s">
        <v>932</v>
      </c>
      <c r="E402" s="165" t="s">
        <v>487</v>
      </c>
      <c r="F402" s="204" t="s">
        <v>420</v>
      </c>
      <c r="G402" s="192">
        <v>7500000</v>
      </c>
      <c r="H402" s="205" t="s">
        <v>14</v>
      </c>
      <c r="I402" s="106"/>
      <c r="J402" s="216"/>
      <c r="K402" s="834"/>
      <c r="L402" s="97" t="str">
        <f t="shared" si="14"/>
        <v/>
      </c>
      <c r="M402" s="108"/>
      <c r="N402" s="4"/>
      <c r="O402" s="115"/>
      <c r="P402" s="217"/>
      <c r="Q402" s="206"/>
      <c r="R402" s="507"/>
    </row>
    <row r="403" spans="1:18" s="207" customFormat="1">
      <c r="A403" s="99">
        <v>2</v>
      </c>
      <c r="B403" s="215">
        <v>39850</v>
      </c>
      <c r="C403" s="202" t="s">
        <v>941</v>
      </c>
      <c r="D403" s="203" t="s">
        <v>933</v>
      </c>
      <c r="E403" s="103" t="s">
        <v>104</v>
      </c>
      <c r="F403" s="204" t="s">
        <v>420</v>
      </c>
      <c r="G403" s="192">
        <v>4000000</v>
      </c>
      <c r="H403" s="205" t="s">
        <v>14</v>
      </c>
      <c r="I403" s="106"/>
      <c r="J403" s="216"/>
      <c r="K403" s="834"/>
      <c r="L403" s="97" t="str">
        <f t="shared" si="14"/>
        <v/>
      </c>
      <c r="M403" s="108"/>
      <c r="N403" s="4"/>
      <c r="O403" s="115"/>
      <c r="P403" s="217"/>
      <c r="Q403" s="206"/>
      <c r="R403" s="507"/>
    </row>
    <row r="404" spans="1:18" s="207" customFormat="1">
      <c r="A404" s="99">
        <v>2</v>
      </c>
      <c r="B404" s="215">
        <v>39850</v>
      </c>
      <c r="C404" s="202" t="s">
        <v>907</v>
      </c>
      <c r="D404" s="203" t="s">
        <v>934</v>
      </c>
      <c r="E404" s="103" t="s">
        <v>36</v>
      </c>
      <c r="F404" s="204" t="s">
        <v>420</v>
      </c>
      <c r="G404" s="192">
        <v>8700000</v>
      </c>
      <c r="H404" s="205" t="s">
        <v>14</v>
      </c>
      <c r="I404" s="106">
        <v>40590</v>
      </c>
      <c r="J404" s="216">
        <v>4</v>
      </c>
      <c r="K404" s="834">
        <v>8700000</v>
      </c>
      <c r="L404" s="97">
        <f t="shared" si="14"/>
        <v>0</v>
      </c>
      <c r="M404" s="188" t="s">
        <v>309</v>
      </c>
      <c r="N404" s="4">
        <v>40590</v>
      </c>
      <c r="O404" s="115" t="s">
        <v>654</v>
      </c>
      <c r="P404" s="217" t="s">
        <v>314</v>
      </c>
      <c r="Q404" s="206" t="s">
        <v>1648</v>
      </c>
      <c r="R404" s="507">
        <v>435000</v>
      </c>
    </row>
    <row r="405" spans="1:18" s="207" customFormat="1">
      <c r="A405" s="99">
        <v>2</v>
      </c>
      <c r="B405" s="215">
        <v>39850</v>
      </c>
      <c r="C405" s="202" t="s">
        <v>908</v>
      </c>
      <c r="D405" s="203" t="s">
        <v>935</v>
      </c>
      <c r="E405" s="138" t="s">
        <v>142</v>
      </c>
      <c r="F405" s="204" t="s">
        <v>420</v>
      </c>
      <c r="G405" s="192">
        <v>3345000</v>
      </c>
      <c r="H405" s="205" t="s">
        <v>14</v>
      </c>
      <c r="I405" s="106"/>
      <c r="J405" s="216"/>
      <c r="K405" s="834"/>
      <c r="L405" s="97" t="str">
        <f t="shared" si="14"/>
        <v/>
      </c>
      <c r="M405" s="108"/>
      <c r="N405" s="4"/>
      <c r="O405" s="115"/>
      <c r="P405" s="217"/>
      <c r="Q405" s="206"/>
      <c r="R405" s="507"/>
    </row>
    <row r="406" spans="1:18" s="207" customFormat="1">
      <c r="A406" s="99">
        <v>2</v>
      </c>
      <c r="B406" s="215">
        <v>39850</v>
      </c>
      <c r="C406" s="202" t="s">
        <v>909</v>
      </c>
      <c r="D406" s="203" t="s">
        <v>936</v>
      </c>
      <c r="E406" s="103" t="s">
        <v>13</v>
      </c>
      <c r="F406" s="204" t="s">
        <v>420</v>
      </c>
      <c r="G406" s="192">
        <v>17000000</v>
      </c>
      <c r="H406" s="205" t="s">
        <v>14</v>
      </c>
      <c r="I406" s="106"/>
      <c r="J406" s="216"/>
      <c r="K406" s="834"/>
      <c r="L406" s="97" t="str">
        <f t="shared" si="14"/>
        <v/>
      </c>
      <c r="M406" s="108"/>
      <c r="N406" s="4"/>
      <c r="O406" s="115"/>
      <c r="P406" s="217"/>
      <c r="Q406" s="206"/>
      <c r="R406" s="507"/>
    </row>
    <row r="407" spans="1:18" s="207" customFormat="1">
      <c r="A407" s="99" t="s">
        <v>2224</v>
      </c>
      <c r="B407" s="215">
        <v>39850</v>
      </c>
      <c r="C407" s="202" t="s">
        <v>910</v>
      </c>
      <c r="D407" s="203" t="s">
        <v>937</v>
      </c>
      <c r="E407" s="103" t="s">
        <v>13</v>
      </c>
      <c r="F407" s="204" t="s">
        <v>420</v>
      </c>
      <c r="G407" s="192">
        <v>4021000</v>
      </c>
      <c r="H407" s="205" t="s">
        <v>14</v>
      </c>
      <c r="I407" s="106">
        <v>40515</v>
      </c>
      <c r="J407" s="216">
        <v>34</v>
      </c>
      <c r="K407" s="834">
        <v>1742850</v>
      </c>
      <c r="L407" s="97">
        <v>0</v>
      </c>
      <c r="M407" s="108" t="s">
        <v>591</v>
      </c>
      <c r="N407" s="4" t="s">
        <v>591</v>
      </c>
      <c r="O407" s="115" t="s">
        <v>591</v>
      </c>
      <c r="P407" s="217">
        <v>34</v>
      </c>
      <c r="Q407" s="206" t="s">
        <v>1578</v>
      </c>
      <c r="R407" s="507" t="s">
        <v>591</v>
      </c>
    </row>
    <row r="408" spans="1:18" s="207" customFormat="1">
      <c r="A408" s="99">
        <v>2</v>
      </c>
      <c r="B408" s="215">
        <v>39850</v>
      </c>
      <c r="C408" s="202" t="s">
        <v>911</v>
      </c>
      <c r="D408" s="203" t="s">
        <v>622</v>
      </c>
      <c r="E408" s="103" t="s">
        <v>58</v>
      </c>
      <c r="F408" s="204" t="s">
        <v>420</v>
      </c>
      <c r="G408" s="192">
        <v>3564000</v>
      </c>
      <c r="H408" s="205" t="s">
        <v>14</v>
      </c>
      <c r="I408" s="106"/>
      <c r="J408" s="216"/>
      <c r="K408" s="834"/>
      <c r="L408" s="97" t="str">
        <f t="shared" si="14"/>
        <v/>
      </c>
      <c r="M408" s="108"/>
      <c r="N408" s="4"/>
      <c r="O408" s="115"/>
      <c r="P408" s="217"/>
      <c r="Q408" s="206"/>
      <c r="R408" s="507"/>
    </row>
    <row r="409" spans="1:18" s="207" customFormat="1">
      <c r="A409" s="99">
        <v>2</v>
      </c>
      <c r="B409" s="215">
        <v>39850</v>
      </c>
      <c r="C409" s="202" t="s">
        <v>912</v>
      </c>
      <c r="D409" s="203" t="s">
        <v>938</v>
      </c>
      <c r="E409" s="103" t="s">
        <v>85</v>
      </c>
      <c r="F409" s="204" t="s">
        <v>420</v>
      </c>
      <c r="G409" s="192">
        <v>1050000</v>
      </c>
      <c r="H409" s="205" t="s">
        <v>14</v>
      </c>
      <c r="I409" s="106"/>
      <c r="J409" s="216"/>
      <c r="K409" s="834"/>
      <c r="L409" s="97" t="str">
        <f t="shared" si="14"/>
        <v/>
      </c>
      <c r="M409" s="108"/>
      <c r="N409" s="4"/>
      <c r="O409" s="115"/>
      <c r="P409" s="217"/>
      <c r="Q409" s="206"/>
      <c r="R409" s="507"/>
    </row>
    <row r="410" spans="1:18" s="207" customFormat="1">
      <c r="A410" s="99">
        <v>2</v>
      </c>
      <c r="B410" s="215">
        <v>39850</v>
      </c>
      <c r="C410" s="202" t="s">
        <v>913</v>
      </c>
      <c r="D410" s="203" t="s">
        <v>939</v>
      </c>
      <c r="E410" s="155" t="s">
        <v>218</v>
      </c>
      <c r="F410" s="204" t="s">
        <v>420</v>
      </c>
      <c r="G410" s="192">
        <v>1552000</v>
      </c>
      <c r="H410" s="205" t="s">
        <v>14</v>
      </c>
      <c r="I410" s="106"/>
      <c r="J410" s="216"/>
      <c r="K410" s="834"/>
      <c r="L410" s="97" t="str">
        <f t="shared" si="14"/>
        <v/>
      </c>
      <c r="M410" s="108"/>
      <c r="N410" s="4"/>
      <c r="O410" s="115"/>
      <c r="P410" s="217"/>
      <c r="Q410" s="206"/>
      <c r="R410" s="507"/>
    </row>
    <row r="411" spans="1:18" s="207" customFormat="1" ht="28.5">
      <c r="A411" s="117" t="s">
        <v>1793</v>
      </c>
      <c r="B411" s="1559">
        <v>39850</v>
      </c>
      <c r="C411" s="218" t="s">
        <v>1794</v>
      </c>
      <c r="D411" s="218" t="s">
        <v>940</v>
      </c>
      <c r="E411" s="121" t="s">
        <v>66</v>
      </c>
      <c r="F411" s="219" t="s">
        <v>420</v>
      </c>
      <c r="G411" s="196">
        <v>3756000</v>
      </c>
      <c r="H411" s="220" t="s">
        <v>14</v>
      </c>
      <c r="I411" s="106"/>
      <c r="J411" s="216"/>
      <c r="K411" s="834"/>
      <c r="L411" s="97" t="str">
        <f t="shared" si="14"/>
        <v/>
      </c>
      <c r="M411" s="108"/>
      <c r="N411" s="4"/>
      <c r="O411" s="115"/>
      <c r="P411" s="217"/>
      <c r="Q411" s="206"/>
      <c r="R411" s="507"/>
    </row>
    <row r="412" spans="1:18" s="207" customFormat="1">
      <c r="A412" s="99">
        <v>2</v>
      </c>
      <c r="B412" s="215">
        <v>39850</v>
      </c>
      <c r="C412" s="202" t="s">
        <v>914</v>
      </c>
      <c r="D412" s="203" t="s">
        <v>871</v>
      </c>
      <c r="E412" s="165" t="s">
        <v>376</v>
      </c>
      <c r="F412" s="204" t="s">
        <v>420</v>
      </c>
      <c r="G412" s="192">
        <v>8559000</v>
      </c>
      <c r="H412" s="205" t="s">
        <v>14</v>
      </c>
      <c r="I412" s="106"/>
      <c r="J412" s="216"/>
      <c r="K412" s="834"/>
      <c r="L412" s="97" t="str">
        <f t="shared" si="14"/>
        <v/>
      </c>
      <c r="M412" s="108"/>
      <c r="N412" s="4"/>
      <c r="O412" s="115"/>
      <c r="P412" s="217"/>
      <c r="Q412" s="206"/>
      <c r="R412" s="507"/>
    </row>
    <row r="413" spans="1:18" s="207" customFormat="1">
      <c r="A413" s="99"/>
      <c r="B413" s="215">
        <v>39857</v>
      </c>
      <c r="C413" s="202" t="s">
        <v>944</v>
      </c>
      <c r="D413" s="203" t="s">
        <v>984</v>
      </c>
      <c r="E413" s="165" t="s">
        <v>985</v>
      </c>
      <c r="F413" s="104" t="s">
        <v>498</v>
      </c>
      <c r="G413" s="192">
        <v>38237000</v>
      </c>
      <c r="H413" s="205" t="s">
        <v>14</v>
      </c>
      <c r="I413" s="106"/>
      <c r="J413" s="216"/>
      <c r="K413" s="834"/>
      <c r="L413" s="97" t="str">
        <f t="shared" si="14"/>
        <v/>
      </c>
      <c r="M413" s="108"/>
      <c r="N413" s="4"/>
      <c r="O413" s="115"/>
      <c r="P413" s="217"/>
      <c r="Q413" s="206"/>
      <c r="R413" s="507"/>
    </row>
    <row r="414" spans="1:18" ht="28.5">
      <c r="A414" s="1628"/>
      <c r="B414" s="1626">
        <v>39857</v>
      </c>
      <c r="C414" s="1672" t="s">
        <v>945</v>
      </c>
      <c r="D414" s="1596" t="s">
        <v>986</v>
      </c>
      <c r="E414" s="1615" t="s">
        <v>987</v>
      </c>
      <c r="F414" s="1613" t="s">
        <v>498</v>
      </c>
      <c r="G414" s="1605">
        <v>83726000</v>
      </c>
      <c r="H414" s="1617" t="s">
        <v>14</v>
      </c>
      <c r="I414" s="124">
        <v>40058</v>
      </c>
      <c r="J414" s="224">
        <v>4</v>
      </c>
      <c r="K414" s="835">
        <v>41863000</v>
      </c>
      <c r="L414" s="132">
        <f t="shared" si="14"/>
        <v>41863000</v>
      </c>
      <c r="M414" s="108" t="s">
        <v>498</v>
      </c>
      <c r="N414" s="4"/>
      <c r="O414" s="115"/>
      <c r="P414" s="217"/>
      <c r="Q414" s="112"/>
      <c r="R414" s="507"/>
    </row>
    <row r="415" spans="1:18">
      <c r="A415" s="1629"/>
      <c r="B415" s="1627"/>
      <c r="C415" s="1673"/>
      <c r="D415" s="1597"/>
      <c r="E415" s="1616"/>
      <c r="F415" s="1614"/>
      <c r="G415" s="1606"/>
      <c r="H415" s="1618"/>
      <c r="I415" s="124">
        <v>40135</v>
      </c>
      <c r="J415" s="216">
        <v>4</v>
      </c>
      <c r="K415" s="835">
        <v>41863000</v>
      </c>
      <c r="L415" s="132">
        <f>G414-L414-K415</f>
        <v>0</v>
      </c>
      <c r="M415" s="108" t="s">
        <v>1282</v>
      </c>
      <c r="N415" s="4"/>
      <c r="O415" s="115"/>
      <c r="P415" s="217"/>
      <c r="Q415" s="112"/>
      <c r="R415" s="507"/>
    </row>
    <row r="416" spans="1:18" ht="28.5">
      <c r="A416" s="130"/>
      <c r="B416" s="1559">
        <v>39857</v>
      </c>
      <c r="C416" s="666" t="s">
        <v>946</v>
      </c>
      <c r="D416" s="218" t="s">
        <v>988</v>
      </c>
      <c r="E416" s="173" t="s">
        <v>989</v>
      </c>
      <c r="F416" s="122" t="s">
        <v>498</v>
      </c>
      <c r="G416" s="196">
        <v>34000000</v>
      </c>
      <c r="H416" s="220" t="s">
        <v>14</v>
      </c>
      <c r="I416" s="124">
        <v>40534</v>
      </c>
      <c r="J416" s="221">
        <v>4</v>
      </c>
      <c r="K416" s="835">
        <v>17000000</v>
      </c>
      <c r="L416" s="132">
        <f t="shared" ref="L416:L480" si="15">IF($K416&lt;&gt;0,$G416-$K416,"")</f>
        <v>17000000</v>
      </c>
      <c r="M416" s="175" t="s">
        <v>498</v>
      </c>
      <c r="N416" s="4"/>
      <c r="O416" s="115"/>
      <c r="P416" s="217"/>
      <c r="Q416" s="112"/>
      <c r="R416" s="507"/>
    </row>
    <row r="417" spans="1:18">
      <c r="A417" s="99"/>
      <c r="B417" s="215">
        <v>39857</v>
      </c>
      <c r="C417" s="202" t="s">
        <v>967</v>
      </c>
      <c r="D417" s="203" t="s">
        <v>994</v>
      </c>
      <c r="E417" s="165" t="s">
        <v>995</v>
      </c>
      <c r="F417" s="104" t="s">
        <v>498</v>
      </c>
      <c r="G417" s="192">
        <v>41400000</v>
      </c>
      <c r="H417" s="205" t="s">
        <v>14</v>
      </c>
      <c r="I417" s="106"/>
      <c r="J417" s="216"/>
      <c r="K417" s="834"/>
      <c r="L417" s="97" t="str">
        <f t="shared" si="15"/>
        <v/>
      </c>
      <c r="M417" s="108"/>
      <c r="N417" s="4"/>
      <c r="O417" s="115"/>
      <c r="P417" s="217"/>
      <c r="Q417" s="112"/>
      <c r="R417" s="507"/>
    </row>
    <row r="418" spans="1:18">
      <c r="A418" s="99"/>
      <c r="B418" s="215">
        <v>39857</v>
      </c>
      <c r="C418" s="202" t="s">
        <v>968</v>
      </c>
      <c r="D418" s="203" t="s">
        <v>996</v>
      </c>
      <c r="E418" s="165" t="s">
        <v>997</v>
      </c>
      <c r="F418" s="104" t="s">
        <v>498</v>
      </c>
      <c r="G418" s="192">
        <v>9201000</v>
      </c>
      <c r="H418" s="205" t="s">
        <v>14</v>
      </c>
      <c r="I418" s="106"/>
      <c r="J418" s="216"/>
      <c r="K418" s="834"/>
      <c r="L418" s="97" t="str">
        <f t="shared" si="15"/>
        <v/>
      </c>
      <c r="M418" s="108"/>
      <c r="N418" s="4"/>
      <c r="O418" s="115"/>
      <c r="P418" s="217"/>
      <c r="Q418" s="112"/>
      <c r="R418" s="507"/>
    </row>
    <row r="419" spans="1:18">
      <c r="A419" s="99"/>
      <c r="B419" s="215">
        <v>39857</v>
      </c>
      <c r="C419" s="202" t="s">
        <v>1028</v>
      </c>
      <c r="D419" s="203" t="s">
        <v>998</v>
      </c>
      <c r="E419" s="165" t="s">
        <v>704</v>
      </c>
      <c r="F419" s="104" t="s">
        <v>498</v>
      </c>
      <c r="G419" s="192">
        <v>51500000</v>
      </c>
      <c r="H419" s="205" t="s">
        <v>14</v>
      </c>
      <c r="I419" s="106"/>
      <c r="J419" s="216"/>
      <c r="K419" s="834"/>
      <c r="L419" s="97" t="str">
        <f t="shared" si="15"/>
        <v/>
      </c>
      <c r="M419" s="108"/>
      <c r="N419" s="4"/>
      <c r="O419" s="115"/>
      <c r="P419" s="217"/>
      <c r="Q419" s="112"/>
      <c r="R419" s="507"/>
    </row>
    <row r="420" spans="1:18">
      <c r="A420" s="99">
        <v>2</v>
      </c>
      <c r="B420" s="215">
        <v>39857</v>
      </c>
      <c r="C420" s="202" t="s">
        <v>969</v>
      </c>
      <c r="D420" s="203" t="s">
        <v>1000</v>
      </c>
      <c r="E420" s="165" t="s">
        <v>1001</v>
      </c>
      <c r="F420" s="204" t="s">
        <v>420</v>
      </c>
      <c r="G420" s="192">
        <v>4797000</v>
      </c>
      <c r="H420" s="205" t="s">
        <v>14</v>
      </c>
      <c r="I420" s="106"/>
      <c r="J420" s="216"/>
      <c r="K420" s="834"/>
      <c r="L420" s="97" t="str">
        <f t="shared" si="15"/>
        <v/>
      </c>
      <c r="M420" s="108"/>
      <c r="N420" s="4"/>
      <c r="O420" s="115"/>
      <c r="P420" s="217"/>
      <c r="Q420" s="112"/>
      <c r="R420" s="507"/>
    </row>
    <row r="421" spans="1:18">
      <c r="A421" s="99">
        <v>2</v>
      </c>
      <c r="B421" s="215">
        <v>39857</v>
      </c>
      <c r="C421" s="202" t="s">
        <v>970</v>
      </c>
      <c r="D421" s="203" t="s">
        <v>990</v>
      </c>
      <c r="E421" s="165" t="s">
        <v>987</v>
      </c>
      <c r="F421" s="204" t="s">
        <v>420</v>
      </c>
      <c r="G421" s="192">
        <v>4400000</v>
      </c>
      <c r="H421" s="205" t="s">
        <v>14</v>
      </c>
      <c r="I421" s="106"/>
      <c r="J421" s="216"/>
      <c r="K421" s="834"/>
      <c r="L421" s="97" t="str">
        <f t="shared" si="15"/>
        <v/>
      </c>
      <c r="M421" s="108"/>
      <c r="N421" s="4"/>
      <c r="O421" s="115"/>
      <c r="P421" s="217"/>
      <c r="Q421" s="112"/>
      <c r="R421" s="507"/>
    </row>
    <row r="422" spans="1:18">
      <c r="A422" s="99">
        <v>2</v>
      </c>
      <c r="B422" s="215">
        <v>39857</v>
      </c>
      <c r="C422" s="202" t="s">
        <v>971</v>
      </c>
      <c r="D422" s="203" t="s">
        <v>1002</v>
      </c>
      <c r="E422" s="165" t="s">
        <v>1003</v>
      </c>
      <c r="F422" s="204" t="s">
        <v>420</v>
      </c>
      <c r="G422" s="192">
        <v>1173000</v>
      </c>
      <c r="H422" s="205" t="s">
        <v>14</v>
      </c>
      <c r="I422" s="106"/>
      <c r="J422" s="216"/>
      <c r="K422" s="834"/>
      <c r="L422" s="97" t="str">
        <f t="shared" si="15"/>
        <v/>
      </c>
      <c r="M422" s="108"/>
      <c r="N422" s="4"/>
      <c r="O422" s="115"/>
      <c r="P422" s="217"/>
      <c r="Q422" s="112"/>
      <c r="R422" s="507"/>
    </row>
    <row r="423" spans="1:18">
      <c r="A423" s="99">
        <v>2</v>
      </c>
      <c r="B423" s="215">
        <v>39857</v>
      </c>
      <c r="C423" s="202" t="s">
        <v>972</v>
      </c>
      <c r="D423" s="203" t="s">
        <v>1004</v>
      </c>
      <c r="E423" s="165" t="s">
        <v>1005</v>
      </c>
      <c r="F423" s="204" t="s">
        <v>420</v>
      </c>
      <c r="G423" s="192">
        <v>2152000</v>
      </c>
      <c r="H423" s="205" t="s">
        <v>14</v>
      </c>
      <c r="I423" s="106"/>
      <c r="J423" s="216"/>
      <c r="K423" s="834"/>
      <c r="L423" s="97" t="str">
        <f t="shared" si="15"/>
        <v/>
      </c>
      <c r="M423" s="108"/>
      <c r="N423" s="4"/>
      <c r="O423" s="115"/>
      <c r="P423" s="217"/>
      <c r="Q423" s="112"/>
      <c r="R423" s="507"/>
    </row>
    <row r="424" spans="1:18" s="678" customFormat="1" ht="33">
      <c r="A424" s="557" t="s">
        <v>2090</v>
      </c>
      <c r="B424" s="676">
        <v>39857</v>
      </c>
      <c r="C424" s="218" t="s">
        <v>1034</v>
      </c>
      <c r="D424" s="218" t="s">
        <v>1006</v>
      </c>
      <c r="E424" s="812" t="s">
        <v>1003</v>
      </c>
      <c r="F424" s="809" t="s">
        <v>420</v>
      </c>
      <c r="G424" s="649">
        <v>15000000</v>
      </c>
      <c r="H424" s="650" t="s">
        <v>14</v>
      </c>
      <c r="I424" s="810">
        <v>40450</v>
      </c>
      <c r="J424" s="682">
        <v>4</v>
      </c>
      <c r="K424" s="833">
        <v>15000000</v>
      </c>
      <c r="L424" s="505">
        <f t="shared" si="15"/>
        <v>0</v>
      </c>
      <c r="M424" s="175" t="s">
        <v>309</v>
      </c>
      <c r="N424" s="720">
        <v>40450</v>
      </c>
      <c r="O424" s="1566" t="s">
        <v>654</v>
      </c>
      <c r="P424" s="911" t="s">
        <v>2143</v>
      </c>
      <c r="Q424" s="511" t="s">
        <v>1648</v>
      </c>
      <c r="R424" s="546">
        <v>750000</v>
      </c>
    </row>
    <row r="425" spans="1:18">
      <c r="A425" s="99">
        <v>2</v>
      </c>
      <c r="B425" s="215">
        <v>39857</v>
      </c>
      <c r="C425" s="202" t="s">
        <v>973</v>
      </c>
      <c r="D425" s="203" t="s">
        <v>1007</v>
      </c>
      <c r="E425" s="165" t="s">
        <v>1008</v>
      </c>
      <c r="F425" s="204" t="s">
        <v>420</v>
      </c>
      <c r="G425" s="192">
        <v>1000000</v>
      </c>
      <c r="H425" s="205" t="s">
        <v>14</v>
      </c>
      <c r="I425" s="106"/>
      <c r="J425" s="216"/>
      <c r="K425" s="834"/>
      <c r="L425" s="97" t="str">
        <f t="shared" si="15"/>
        <v/>
      </c>
      <c r="M425" s="108"/>
      <c r="N425" s="4"/>
      <c r="O425" s="115"/>
      <c r="P425" s="217"/>
      <c r="Q425" s="112"/>
      <c r="R425" s="507"/>
    </row>
    <row r="426" spans="1:18">
      <c r="A426" s="99">
        <v>2</v>
      </c>
      <c r="B426" s="215">
        <v>39857</v>
      </c>
      <c r="C426" s="202" t="s">
        <v>947</v>
      </c>
      <c r="D426" s="203" t="s">
        <v>991</v>
      </c>
      <c r="E426" s="165" t="s">
        <v>992</v>
      </c>
      <c r="F426" s="204" t="s">
        <v>420</v>
      </c>
      <c r="G426" s="192">
        <v>638000</v>
      </c>
      <c r="H426" s="205" t="s">
        <v>14</v>
      </c>
      <c r="I426" s="106"/>
      <c r="J426" s="216"/>
      <c r="K426" s="834"/>
      <c r="L426" s="97" t="str">
        <f t="shared" si="15"/>
        <v/>
      </c>
      <c r="M426" s="108"/>
      <c r="N426" s="4"/>
      <c r="O426" s="115"/>
      <c r="P426" s="217"/>
      <c r="Q426" s="112"/>
      <c r="R426" s="507"/>
    </row>
    <row r="427" spans="1:18">
      <c r="A427" s="99">
        <v>2</v>
      </c>
      <c r="B427" s="215">
        <v>39857</v>
      </c>
      <c r="C427" s="202" t="s">
        <v>974</v>
      </c>
      <c r="D427" s="203" t="s">
        <v>1009</v>
      </c>
      <c r="E427" s="165" t="s">
        <v>1010</v>
      </c>
      <c r="F427" s="204" t="s">
        <v>420</v>
      </c>
      <c r="G427" s="192">
        <v>5000000</v>
      </c>
      <c r="H427" s="205" t="s">
        <v>14</v>
      </c>
      <c r="I427" s="106"/>
      <c r="J427" s="216"/>
      <c r="K427" s="834"/>
      <c r="L427" s="97" t="str">
        <f t="shared" si="15"/>
        <v/>
      </c>
      <c r="M427" s="108"/>
      <c r="N427" s="4"/>
      <c r="O427" s="115"/>
      <c r="P427" s="217"/>
      <c r="Q427" s="112"/>
      <c r="R427" s="507"/>
    </row>
    <row r="428" spans="1:18">
      <c r="A428" s="99">
        <v>2</v>
      </c>
      <c r="B428" s="215">
        <v>39857</v>
      </c>
      <c r="C428" s="202" t="s">
        <v>975</v>
      </c>
      <c r="D428" s="203" t="s">
        <v>1011</v>
      </c>
      <c r="E428" s="165" t="s">
        <v>1012</v>
      </c>
      <c r="F428" s="204" t="s">
        <v>420</v>
      </c>
      <c r="G428" s="192">
        <v>10000000</v>
      </c>
      <c r="H428" s="205" t="s">
        <v>14</v>
      </c>
      <c r="I428" s="106"/>
      <c r="J428" s="216"/>
      <c r="K428" s="834"/>
      <c r="L428" s="97" t="str">
        <f t="shared" si="15"/>
        <v/>
      </c>
      <c r="M428" s="108"/>
      <c r="N428" s="4"/>
      <c r="O428" s="115"/>
      <c r="P428" s="217"/>
      <c r="Q428" s="112"/>
      <c r="R428" s="507"/>
    </row>
    <row r="429" spans="1:18">
      <c r="A429" s="99">
        <v>2</v>
      </c>
      <c r="B429" s="215">
        <v>39857</v>
      </c>
      <c r="C429" s="202" t="s">
        <v>1033</v>
      </c>
      <c r="D429" s="203" t="s">
        <v>993</v>
      </c>
      <c r="E429" s="165" t="s">
        <v>987</v>
      </c>
      <c r="F429" s="204" t="s">
        <v>420</v>
      </c>
      <c r="G429" s="192">
        <v>2900000</v>
      </c>
      <c r="H429" s="205" t="s">
        <v>14</v>
      </c>
      <c r="I429" s="106"/>
      <c r="J429" s="216"/>
      <c r="K429" s="834"/>
      <c r="L429" s="97" t="str">
        <f t="shared" si="15"/>
        <v/>
      </c>
      <c r="M429" s="108"/>
      <c r="N429" s="4"/>
      <c r="O429" s="115"/>
      <c r="P429" s="217"/>
      <c r="Q429" s="112"/>
      <c r="R429" s="507"/>
    </row>
    <row r="430" spans="1:18">
      <c r="A430" s="99">
        <v>2</v>
      </c>
      <c r="B430" s="215">
        <v>39857</v>
      </c>
      <c r="C430" s="202" t="s">
        <v>976</v>
      </c>
      <c r="D430" s="203" t="s">
        <v>1013</v>
      </c>
      <c r="E430" s="165" t="s">
        <v>1005</v>
      </c>
      <c r="F430" s="204" t="s">
        <v>420</v>
      </c>
      <c r="G430" s="192">
        <v>40000000</v>
      </c>
      <c r="H430" s="205" t="s">
        <v>14</v>
      </c>
      <c r="I430" s="106"/>
      <c r="J430" s="216"/>
      <c r="K430" s="834"/>
      <c r="L430" s="97" t="str">
        <f t="shared" si="15"/>
        <v/>
      </c>
      <c r="M430" s="108"/>
      <c r="N430" s="4"/>
      <c r="O430" s="115"/>
      <c r="P430" s="217"/>
      <c r="Q430" s="112"/>
      <c r="R430" s="507"/>
    </row>
    <row r="431" spans="1:18">
      <c r="A431" s="99">
        <v>2</v>
      </c>
      <c r="B431" s="215">
        <v>39857</v>
      </c>
      <c r="C431" s="202" t="s">
        <v>977</v>
      </c>
      <c r="D431" s="203" t="s">
        <v>1014</v>
      </c>
      <c r="E431" s="165" t="s">
        <v>1008</v>
      </c>
      <c r="F431" s="204" t="s">
        <v>420</v>
      </c>
      <c r="G431" s="192">
        <v>1500000</v>
      </c>
      <c r="H431" s="205" t="s">
        <v>14</v>
      </c>
      <c r="I431" s="106"/>
      <c r="J431" s="216"/>
      <c r="K431" s="834"/>
      <c r="L431" s="97" t="str">
        <f t="shared" si="15"/>
        <v/>
      </c>
      <c r="M431" s="108"/>
      <c r="N431" s="4"/>
      <c r="O431" s="115"/>
      <c r="P431" s="217"/>
      <c r="Q431" s="112"/>
      <c r="R431" s="507"/>
    </row>
    <row r="432" spans="1:18">
      <c r="A432" s="99">
        <v>2</v>
      </c>
      <c r="B432" s="215">
        <v>39857</v>
      </c>
      <c r="C432" s="202" t="s">
        <v>1032</v>
      </c>
      <c r="D432" s="203" t="s">
        <v>1015</v>
      </c>
      <c r="E432" s="165" t="s">
        <v>999</v>
      </c>
      <c r="F432" s="204" t="s">
        <v>420</v>
      </c>
      <c r="G432" s="192">
        <v>18000000</v>
      </c>
      <c r="H432" s="205" t="s">
        <v>14</v>
      </c>
      <c r="I432" s="106"/>
      <c r="J432" s="216"/>
      <c r="K432" s="834"/>
      <c r="L432" s="97" t="str">
        <f t="shared" si="15"/>
        <v/>
      </c>
      <c r="M432" s="108"/>
      <c r="N432" s="4"/>
      <c r="O432" s="115"/>
      <c r="P432" s="217"/>
      <c r="Q432" s="112"/>
      <c r="R432" s="507"/>
    </row>
    <row r="433" spans="1:18" s="678" customFormat="1" ht="33">
      <c r="A433" s="557" t="s">
        <v>2037</v>
      </c>
      <c r="B433" s="676">
        <v>39857</v>
      </c>
      <c r="C433" s="218" t="s">
        <v>978</v>
      </c>
      <c r="D433" s="218" t="s">
        <v>1016</v>
      </c>
      <c r="E433" s="812" t="s">
        <v>987</v>
      </c>
      <c r="F433" s="809" t="s">
        <v>420</v>
      </c>
      <c r="G433" s="649">
        <v>2200000</v>
      </c>
      <c r="H433" s="650" t="s">
        <v>14</v>
      </c>
      <c r="I433" s="810">
        <v>40445</v>
      </c>
      <c r="J433" s="682">
        <v>4</v>
      </c>
      <c r="K433" s="833">
        <v>2200000</v>
      </c>
      <c r="L433" s="132">
        <f t="shared" si="15"/>
        <v>0</v>
      </c>
      <c r="M433" s="175" t="s">
        <v>591</v>
      </c>
      <c r="N433" s="720">
        <v>40445</v>
      </c>
      <c r="O433" s="1566" t="s">
        <v>654</v>
      </c>
      <c r="P433" s="683" t="s">
        <v>2143</v>
      </c>
      <c r="Q433" s="511" t="s">
        <v>1648</v>
      </c>
      <c r="R433" s="546">
        <v>110000</v>
      </c>
    </row>
    <row r="434" spans="1:18">
      <c r="A434" s="99">
        <v>2</v>
      </c>
      <c r="B434" s="215">
        <v>39857</v>
      </c>
      <c r="C434" s="202" t="s">
        <v>1029</v>
      </c>
      <c r="D434" s="203" t="s">
        <v>1017</v>
      </c>
      <c r="E434" s="165" t="s">
        <v>1005</v>
      </c>
      <c r="F434" s="204" t="s">
        <v>420</v>
      </c>
      <c r="G434" s="192">
        <v>825000</v>
      </c>
      <c r="H434" s="205" t="s">
        <v>14</v>
      </c>
      <c r="I434" s="106"/>
      <c r="J434" s="216"/>
      <c r="K434" s="834"/>
      <c r="L434" s="97" t="str">
        <f t="shared" si="15"/>
        <v/>
      </c>
      <c r="M434" s="108"/>
      <c r="N434" s="4"/>
      <c r="O434" s="115"/>
      <c r="P434" s="217"/>
      <c r="Q434" s="112"/>
      <c r="R434" s="507"/>
    </row>
    <row r="435" spans="1:18">
      <c r="A435" s="99">
        <v>2</v>
      </c>
      <c r="B435" s="215">
        <v>39857</v>
      </c>
      <c r="C435" s="202" t="s">
        <v>979</v>
      </c>
      <c r="D435" s="203" t="s">
        <v>1018</v>
      </c>
      <c r="E435" s="165" t="s">
        <v>989</v>
      </c>
      <c r="F435" s="204" t="s">
        <v>420</v>
      </c>
      <c r="G435" s="192">
        <v>1900000</v>
      </c>
      <c r="H435" s="205" t="s">
        <v>14</v>
      </c>
      <c r="I435" s="106"/>
      <c r="J435" s="216"/>
      <c r="K435" s="834"/>
      <c r="L435" s="97" t="str">
        <f t="shared" si="15"/>
        <v/>
      </c>
      <c r="M435" s="108"/>
      <c r="N435" s="4"/>
      <c r="O435" s="115"/>
      <c r="P435" s="217"/>
      <c r="Q435" s="112"/>
      <c r="R435" s="507"/>
    </row>
    <row r="436" spans="1:18">
      <c r="A436" s="99">
        <v>2</v>
      </c>
      <c r="B436" s="215">
        <v>39857</v>
      </c>
      <c r="C436" s="202" t="s">
        <v>1030</v>
      </c>
      <c r="D436" s="203" t="s">
        <v>1019</v>
      </c>
      <c r="E436" s="165" t="s">
        <v>1005</v>
      </c>
      <c r="F436" s="204" t="s">
        <v>420</v>
      </c>
      <c r="G436" s="192">
        <v>700000</v>
      </c>
      <c r="H436" s="205" t="s">
        <v>14</v>
      </c>
      <c r="I436" s="106">
        <v>40127</v>
      </c>
      <c r="J436" s="216">
        <v>4</v>
      </c>
      <c r="K436" s="834">
        <v>700000</v>
      </c>
      <c r="L436" s="97">
        <f t="shared" si="15"/>
        <v>0</v>
      </c>
      <c r="M436" s="108" t="s">
        <v>309</v>
      </c>
      <c r="N436" s="4">
        <v>40127</v>
      </c>
      <c r="O436" s="115" t="s">
        <v>654</v>
      </c>
      <c r="P436" s="217" t="s">
        <v>314</v>
      </c>
      <c r="Q436" s="112" t="s">
        <v>1648</v>
      </c>
      <c r="R436" s="507">
        <v>35000</v>
      </c>
    </row>
    <row r="437" spans="1:18">
      <c r="A437" s="99">
        <v>2</v>
      </c>
      <c r="B437" s="215">
        <v>39857</v>
      </c>
      <c r="C437" s="202" t="s">
        <v>980</v>
      </c>
      <c r="D437" s="203" t="s">
        <v>1020</v>
      </c>
      <c r="E437" s="165" t="s">
        <v>1021</v>
      </c>
      <c r="F437" s="204" t="s">
        <v>420</v>
      </c>
      <c r="G437" s="192">
        <v>985000</v>
      </c>
      <c r="H437" s="205" t="s">
        <v>14</v>
      </c>
      <c r="I437" s="106"/>
      <c r="J437" s="216"/>
      <c r="K437" s="834"/>
      <c r="L437" s="97" t="str">
        <f t="shared" si="15"/>
        <v/>
      </c>
      <c r="M437" s="108"/>
      <c r="N437" s="4"/>
      <c r="O437" s="115"/>
      <c r="P437" s="217"/>
      <c r="Q437" s="112"/>
      <c r="R437" s="507"/>
    </row>
    <row r="438" spans="1:18">
      <c r="A438" s="99">
        <v>2</v>
      </c>
      <c r="B438" s="215">
        <v>39857</v>
      </c>
      <c r="C438" s="202" t="s">
        <v>1031</v>
      </c>
      <c r="D438" s="203" t="s">
        <v>872</v>
      </c>
      <c r="E438" s="165" t="s">
        <v>999</v>
      </c>
      <c r="F438" s="204" t="s">
        <v>420</v>
      </c>
      <c r="G438" s="192">
        <v>10500000</v>
      </c>
      <c r="H438" s="205" t="s">
        <v>14</v>
      </c>
      <c r="I438" s="106"/>
      <c r="J438" s="216"/>
      <c r="K438" s="834"/>
      <c r="L438" s="97" t="str">
        <f t="shared" si="15"/>
        <v/>
      </c>
      <c r="M438" s="108"/>
      <c r="N438" s="4"/>
      <c r="O438" s="115"/>
      <c r="P438" s="217"/>
      <c r="Q438" s="112"/>
      <c r="R438" s="507"/>
    </row>
    <row r="439" spans="1:18">
      <c r="A439" s="99">
        <v>2</v>
      </c>
      <c r="B439" s="215">
        <v>39857</v>
      </c>
      <c r="C439" s="202" t="s">
        <v>778</v>
      </c>
      <c r="D439" s="203" t="s">
        <v>1022</v>
      </c>
      <c r="E439" s="165" t="s">
        <v>1005</v>
      </c>
      <c r="F439" s="204" t="s">
        <v>420</v>
      </c>
      <c r="G439" s="192">
        <v>21900000</v>
      </c>
      <c r="H439" s="205" t="s">
        <v>14</v>
      </c>
      <c r="I439" s="106"/>
      <c r="J439" s="216"/>
      <c r="K439" s="834"/>
      <c r="L439" s="97" t="str">
        <f t="shared" si="15"/>
        <v/>
      </c>
      <c r="M439" s="108"/>
      <c r="N439" s="4"/>
      <c r="O439" s="115"/>
      <c r="P439" s="217"/>
      <c r="Q439" s="112"/>
      <c r="R439" s="507"/>
    </row>
    <row r="440" spans="1:18">
      <c r="A440" s="99">
        <v>2</v>
      </c>
      <c r="B440" s="215">
        <v>39857</v>
      </c>
      <c r="C440" s="202" t="s">
        <v>981</v>
      </c>
      <c r="D440" s="203" t="s">
        <v>1023</v>
      </c>
      <c r="E440" s="165" t="s">
        <v>1024</v>
      </c>
      <c r="F440" s="204" t="s">
        <v>420</v>
      </c>
      <c r="G440" s="192">
        <v>17243000</v>
      </c>
      <c r="H440" s="205" t="s">
        <v>14</v>
      </c>
      <c r="I440" s="106"/>
      <c r="J440" s="216"/>
      <c r="K440" s="834"/>
      <c r="L440" s="97" t="str">
        <f t="shared" si="15"/>
        <v/>
      </c>
      <c r="M440" s="108"/>
      <c r="N440" s="4"/>
      <c r="O440" s="115"/>
      <c r="P440" s="217"/>
      <c r="Q440" s="112"/>
      <c r="R440" s="507"/>
    </row>
    <row r="441" spans="1:18">
      <c r="A441" s="99">
        <v>2</v>
      </c>
      <c r="B441" s="215">
        <v>39857</v>
      </c>
      <c r="C441" s="202" t="s">
        <v>982</v>
      </c>
      <c r="D441" s="203" t="s">
        <v>1025</v>
      </c>
      <c r="E441" s="165" t="s">
        <v>1026</v>
      </c>
      <c r="F441" s="204" t="s">
        <v>420</v>
      </c>
      <c r="G441" s="192">
        <v>6200000</v>
      </c>
      <c r="H441" s="205" t="s">
        <v>14</v>
      </c>
      <c r="I441" s="106"/>
      <c r="J441" s="216"/>
      <c r="K441" s="834"/>
      <c r="L441" s="97" t="str">
        <f t="shared" si="15"/>
        <v/>
      </c>
      <c r="M441" s="108"/>
      <c r="N441" s="4"/>
      <c r="O441" s="115"/>
      <c r="P441" s="217"/>
      <c r="Q441" s="112"/>
      <c r="R441" s="507"/>
    </row>
    <row r="442" spans="1:18">
      <c r="A442" s="99">
        <v>2</v>
      </c>
      <c r="B442" s="215">
        <v>39857</v>
      </c>
      <c r="C442" s="202" t="s">
        <v>983</v>
      </c>
      <c r="D442" s="203" t="s">
        <v>1027</v>
      </c>
      <c r="E442" s="165" t="s">
        <v>999</v>
      </c>
      <c r="F442" s="204" t="s">
        <v>420</v>
      </c>
      <c r="G442" s="192">
        <v>1992000</v>
      </c>
      <c r="H442" s="205" t="s">
        <v>14</v>
      </c>
      <c r="I442" s="106"/>
      <c r="J442" s="216"/>
      <c r="K442" s="834"/>
      <c r="L442" s="97" t="str">
        <f t="shared" si="15"/>
        <v/>
      </c>
      <c r="M442" s="108"/>
      <c r="N442" s="4"/>
      <c r="O442" s="115"/>
      <c r="P442" s="217"/>
      <c r="Q442" s="112"/>
      <c r="R442" s="507"/>
    </row>
    <row r="443" spans="1:18">
      <c r="A443" s="99"/>
      <c r="B443" s="215">
        <v>39864</v>
      </c>
      <c r="C443" s="203" t="s">
        <v>1035</v>
      </c>
      <c r="D443" s="203" t="s">
        <v>1036</v>
      </c>
      <c r="E443" s="225" t="s">
        <v>1026</v>
      </c>
      <c r="F443" s="226" t="s">
        <v>498</v>
      </c>
      <c r="G443" s="192">
        <v>30407000</v>
      </c>
      <c r="H443" s="205" t="s">
        <v>14</v>
      </c>
      <c r="I443" s="106"/>
      <c r="J443" s="216"/>
      <c r="K443" s="834"/>
      <c r="L443" s="97" t="str">
        <f t="shared" si="15"/>
        <v/>
      </c>
      <c r="M443" s="108"/>
      <c r="N443" s="4"/>
      <c r="O443" s="115"/>
      <c r="P443" s="217"/>
      <c r="Q443" s="112"/>
      <c r="R443" s="507"/>
    </row>
    <row r="444" spans="1:18">
      <c r="A444" s="1628">
        <v>27</v>
      </c>
      <c r="B444" s="1626">
        <v>39864</v>
      </c>
      <c r="C444" s="1596" t="s">
        <v>1037</v>
      </c>
      <c r="D444" s="1596" t="s">
        <v>1038</v>
      </c>
      <c r="E444" s="1594" t="s">
        <v>1039</v>
      </c>
      <c r="F444" s="226" t="s">
        <v>498</v>
      </c>
      <c r="G444" s="192">
        <v>69600000</v>
      </c>
      <c r="H444" s="205" t="s">
        <v>14</v>
      </c>
      <c r="I444" s="106"/>
      <c r="J444" s="216"/>
      <c r="K444" s="834"/>
      <c r="L444" s="97" t="str">
        <f t="shared" si="15"/>
        <v/>
      </c>
      <c r="M444" s="108"/>
      <c r="N444" s="4"/>
      <c r="O444" s="115"/>
      <c r="P444" s="217"/>
      <c r="Q444" s="112"/>
      <c r="R444" s="507"/>
    </row>
    <row r="445" spans="1:18">
      <c r="A445" s="1629"/>
      <c r="B445" s="1627"/>
      <c r="C445" s="1597"/>
      <c r="D445" s="1597"/>
      <c r="E445" s="1595"/>
      <c r="F445" s="226" t="s">
        <v>1536</v>
      </c>
      <c r="G445" s="192">
        <v>46400000</v>
      </c>
      <c r="H445" s="205" t="s">
        <v>14</v>
      </c>
      <c r="I445" s="106"/>
      <c r="J445" s="216"/>
      <c r="K445" s="834"/>
      <c r="L445" s="97" t="str">
        <f t="shared" si="15"/>
        <v/>
      </c>
      <c r="M445" s="108"/>
      <c r="N445" s="4"/>
      <c r="O445" s="115"/>
      <c r="P445" s="217"/>
      <c r="Q445" s="112"/>
      <c r="R445" s="507"/>
    </row>
    <row r="446" spans="1:18">
      <c r="A446" s="99"/>
      <c r="B446" s="215">
        <v>39864</v>
      </c>
      <c r="C446" s="203" t="s">
        <v>1084</v>
      </c>
      <c r="D446" s="203" t="s">
        <v>1040</v>
      </c>
      <c r="E446" s="225" t="s">
        <v>985</v>
      </c>
      <c r="F446" s="226" t="s">
        <v>498</v>
      </c>
      <c r="G446" s="192">
        <v>17211000</v>
      </c>
      <c r="H446" s="205" t="s">
        <v>14</v>
      </c>
      <c r="I446" s="106"/>
      <c r="J446" s="216"/>
      <c r="K446" s="834"/>
      <c r="L446" s="97" t="str">
        <f t="shared" si="15"/>
        <v/>
      </c>
      <c r="M446" s="108"/>
      <c r="N446" s="4"/>
      <c r="O446" s="115"/>
      <c r="P446" s="217"/>
      <c r="Q446" s="112"/>
      <c r="R446" s="507"/>
    </row>
    <row r="447" spans="1:18">
      <c r="A447" s="99" t="s">
        <v>1983</v>
      </c>
      <c r="B447" s="215">
        <v>39864</v>
      </c>
      <c r="C447" s="227" t="s">
        <v>1041</v>
      </c>
      <c r="D447" s="228" t="s">
        <v>1042</v>
      </c>
      <c r="E447" s="229" t="s">
        <v>987</v>
      </c>
      <c r="F447" s="204" t="s">
        <v>420</v>
      </c>
      <c r="G447" s="192">
        <v>8653000</v>
      </c>
      <c r="H447" s="205" t="s">
        <v>14</v>
      </c>
      <c r="I447" s="106"/>
      <c r="J447" s="216"/>
      <c r="K447" s="834"/>
      <c r="L447" s="97" t="str">
        <f t="shared" si="15"/>
        <v/>
      </c>
      <c r="M447" s="108"/>
      <c r="N447" s="4"/>
      <c r="O447" s="115"/>
      <c r="P447" s="217"/>
      <c r="Q447" s="112"/>
      <c r="R447" s="507"/>
    </row>
    <row r="448" spans="1:18">
      <c r="A448" s="99">
        <v>2</v>
      </c>
      <c r="B448" s="215">
        <v>39864</v>
      </c>
      <c r="C448" s="227" t="s">
        <v>1043</v>
      </c>
      <c r="D448" s="228" t="s">
        <v>1044</v>
      </c>
      <c r="E448" s="229" t="s">
        <v>1045</v>
      </c>
      <c r="F448" s="204" t="s">
        <v>420</v>
      </c>
      <c r="G448" s="192">
        <v>6920000</v>
      </c>
      <c r="H448" s="205" t="s">
        <v>14</v>
      </c>
      <c r="I448" s="106"/>
      <c r="J448" s="216"/>
      <c r="K448" s="834"/>
      <c r="L448" s="97" t="str">
        <f t="shared" si="15"/>
        <v/>
      </c>
      <c r="M448" s="108"/>
      <c r="N448" s="4"/>
      <c r="O448" s="115"/>
      <c r="P448" s="217"/>
      <c r="Q448" s="112"/>
      <c r="R448" s="507"/>
    </row>
    <row r="449" spans="1:18">
      <c r="A449" s="99">
        <v>2</v>
      </c>
      <c r="B449" s="215">
        <v>39864</v>
      </c>
      <c r="C449" s="227" t="s">
        <v>1046</v>
      </c>
      <c r="D449" s="228" t="s">
        <v>990</v>
      </c>
      <c r="E449" s="229" t="s">
        <v>987</v>
      </c>
      <c r="F449" s="204" t="s">
        <v>420</v>
      </c>
      <c r="G449" s="192">
        <v>5450000</v>
      </c>
      <c r="H449" s="205" t="s">
        <v>14</v>
      </c>
      <c r="I449" s="106"/>
      <c r="J449" s="216"/>
      <c r="K449" s="834"/>
      <c r="L449" s="97" t="str">
        <f t="shared" si="15"/>
        <v/>
      </c>
      <c r="M449" s="108"/>
      <c r="N449" s="4"/>
      <c r="O449" s="115"/>
      <c r="P449" s="217"/>
      <c r="Q449" s="112"/>
      <c r="R449" s="507"/>
    </row>
    <row r="450" spans="1:18" s="678" customFormat="1" ht="33">
      <c r="A450" s="557" t="s">
        <v>2090</v>
      </c>
      <c r="B450" s="676">
        <v>39864</v>
      </c>
      <c r="C450" s="231" t="s">
        <v>1047</v>
      </c>
      <c r="D450" s="232" t="s">
        <v>1048</v>
      </c>
      <c r="E450" s="912" t="s">
        <v>1003</v>
      </c>
      <c r="F450" s="809" t="s">
        <v>420</v>
      </c>
      <c r="G450" s="649">
        <v>1998000</v>
      </c>
      <c r="H450" s="650" t="s">
        <v>14</v>
      </c>
      <c r="I450" s="810">
        <v>40450</v>
      </c>
      <c r="J450" s="682">
        <v>4</v>
      </c>
      <c r="K450" s="833">
        <v>1998000</v>
      </c>
      <c r="L450" s="505">
        <f t="shared" si="15"/>
        <v>0</v>
      </c>
      <c r="M450" s="913" t="s">
        <v>309</v>
      </c>
      <c r="N450" s="720">
        <v>40450</v>
      </c>
      <c r="O450" s="1566" t="s">
        <v>654</v>
      </c>
      <c r="P450" s="683" t="s">
        <v>2143</v>
      </c>
      <c r="Q450" s="511" t="s">
        <v>1648</v>
      </c>
      <c r="R450" s="546">
        <v>100000</v>
      </c>
    </row>
    <row r="451" spans="1:18">
      <c r="A451" s="99">
        <v>2</v>
      </c>
      <c r="B451" s="215">
        <v>39864</v>
      </c>
      <c r="C451" s="227" t="s">
        <v>1077</v>
      </c>
      <c r="D451" s="228" t="s">
        <v>1049</v>
      </c>
      <c r="E451" s="229" t="s">
        <v>1050</v>
      </c>
      <c r="F451" s="204" t="s">
        <v>420</v>
      </c>
      <c r="G451" s="192">
        <v>17280000</v>
      </c>
      <c r="H451" s="205" t="s">
        <v>14</v>
      </c>
      <c r="I451" s="106"/>
      <c r="J451" s="216"/>
      <c r="K451" s="834"/>
      <c r="L451" s="97" t="str">
        <f t="shared" si="15"/>
        <v/>
      </c>
      <c r="M451" s="108"/>
      <c r="N451" s="4"/>
      <c r="O451" s="115"/>
      <c r="P451" s="217"/>
      <c r="Q451" s="112"/>
      <c r="R451" s="507"/>
    </row>
    <row r="452" spans="1:18">
      <c r="A452" s="99">
        <v>2</v>
      </c>
      <c r="B452" s="215">
        <v>39864</v>
      </c>
      <c r="C452" s="227" t="s">
        <v>1078</v>
      </c>
      <c r="D452" s="228" t="s">
        <v>1051</v>
      </c>
      <c r="E452" s="229" t="s">
        <v>992</v>
      </c>
      <c r="F452" s="204" t="s">
        <v>420</v>
      </c>
      <c r="G452" s="192">
        <v>16800000</v>
      </c>
      <c r="H452" s="205" t="s">
        <v>14</v>
      </c>
      <c r="I452" s="106"/>
      <c r="J452" s="216"/>
      <c r="K452" s="834"/>
      <c r="L452" s="97" t="str">
        <f t="shared" si="15"/>
        <v/>
      </c>
      <c r="M452" s="108"/>
      <c r="N452" s="4"/>
      <c r="O452" s="115"/>
      <c r="P452" s="217"/>
      <c r="Q452" s="112"/>
      <c r="R452" s="507"/>
    </row>
    <row r="453" spans="1:18">
      <c r="A453" s="99">
        <v>2</v>
      </c>
      <c r="B453" s="215">
        <v>39864</v>
      </c>
      <c r="C453" s="227" t="s">
        <v>1052</v>
      </c>
      <c r="D453" s="228" t="s">
        <v>1053</v>
      </c>
      <c r="E453" s="229" t="s">
        <v>987</v>
      </c>
      <c r="F453" s="204" t="s">
        <v>420</v>
      </c>
      <c r="G453" s="192">
        <v>8700000</v>
      </c>
      <c r="H453" s="205" t="s">
        <v>14</v>
      </c>
      <c r="I453" s="106"/>
      <c r="J453" s="216"/>
      <c r="K453" s="834"/>
      <c r="L453" s="97" t="str">
        <f t="shared" si="15"/>
        <v/>
      </c>
      <c r="M453" s="108"/>
      <c r="N453" s="4"/>
      <c r="O453" s="115"/>
      <c r="P453" s="217"/>
      <c r="Q453" s="112"/>
      <c r="R453" s="507"/>
    </row>
    <row r="454" spans="1:18">
      <c r="A454" s="99">
        <v>2</v>
      </c>
      <c r="B454" s="215">
        <v>39864</v>
      </c>
      <c r="C454" s="227" t="s">
        <v>1054</v>
      </c>
      <c r="D454" s="228" t="s">
        <v>1055</v>
      </c>
      <c r="E454" s="229" t="s">
        <v>1010</v>
      </c>
      <c r="F454" s="204" t="s">
        <v>420</v>
      </c>
      <c r="G454" s="192">
        <v>3100000</v>
      </c>
      <c r="H454" s="205" t="s">
        <v>14</v>
      </c>
      <c r="I454" s="106"/>
      <c r="J454" s="216"/>
      <c r="K454" s="834"/>
      <c r="L454" s="97" t="str">
        <f t="shared" si="15"/>
        <v/>
      </c>
      <c r="M454" s="108"/>
      <c r="N454" s="4"/>
      <c r="O454" s="115"/>
      <c r="P454" s="217"/>
      <c r="Q454" s="112"/>
      <c r="R454" s="507"/>
    </row>
    <row r="455" spans="1:18">
      <c r="A455" s="99">
        <v>2</v>
      </c>
      <c r="B455" s="215">
        <v>39864</v>
      </c>
      <c r="C455" s="227" t="s">
        <v>1056</v>
      </c>
      <c r="D455" s="228" t="s">
        <v>1057</v>
      </c>
      <c r="E455" s="229" t="s">
        <v>1026</v>
      </c>
      <c r="F455" s="204" t="s">
        <v>420</v>
      </c>
      <c r="G455" s="192">
        <v>4579000</v>
      </c>
      <c r="H455" s="205" t="s">
        <v>14</v>
      </c>
      <c r="I455" s="106"/>
      <c r="J455" s="216"/>
      <c r="K455" s="834"/>
      <c r="L455" s="97" t="str">
        <f t="shared" si="15"/>
        <v/>
      </c>
      <c r="M455" s="108"/>
      <c r="N455" s="4"/>
      <c r="O455" s="115"/>
      <c r="P455" s="217"/>
      <c r="Q455" s="112"/>
      <c r="R455" s="507"/>
    </row>
    <row r="456" spans="1:18">
      <c r="A456" s="99">
        <v>2</v>
      </c>
      <c r="B456" s="215">
        <v>39864</v>
      </c>
      <c r="C456" s="227" t="s">
        <v>1058</v>
      </c>
      <c r="D456" s="228" t="s">
        <v>1059</v>
      </c>
      <c r="E456" s="229" t="s">
        <v>1001</v>
      </c>
      <c r="F456" s="204" t="s">
        <v>420</v>
      </c>
      <c r="G456" s="192">
        <v>10000000</v>
      </c>
      <c r="H456" s="205" t="s">
        <v>14</v>
      </c>
      <c r="I456" s="106"/>
      <c r="J456" s="216"/>
      <c r="K456" s="834"/>
      <c r="L456" s="97" t="str">
        <f t="shared" si="15"/>
        <v/>
      </c>
      <c r="M456" s="108"/>
      <c r="N456" s="4"/>
      <c r="O456" s="115"/>
      <c r="P456" s="217"/>
      <c r="Q456" s="112"/>
      <c r="R456" s="507"/>
    </row>
    <row r="457" spans="1:18">
      <c r="A457" s="99">
        <v>2</v>
      </c>
      <c r="B457" s="215">
        <v>39864</v>
      </c>
      <c r="C457" s="227" t="s">
        <v>1079</v>
      </c>
      <c r="D457" s="228" t="s">
        <v>1060</v>
      </c>
      <c r="E457" s="229" t="s">
        <v>1061</v>
      </c>
      <c r="F457" s="204" t="s">
        <v>420</v>
      </c>
      <c r="G457" s="192">
        <v>2060000</v>
      </c>
      <c r="H457" s="205" t="s">
        <v>14</v>
      </c>
      <c r="I457" s="106"/>
      <c r="J457" s="216"/>
      <c r="K457" s="834"/>
      <c r="L457" s="97" t="str">
        <f t="shared" si="15"/>
        <v/>
      </c>
      <c r="M457" s="108"/>
      <c r="N457" s="4"/>
      <c r="O457" s="115"/>
      <c r="P457" s="217"/>
      <c r="Q457" s="112"/>
      <c r="R457" s="507"/>
    </row>
    <row r="458" spans="1:18">
      <c r="A458" s="99">
        <v>2</v>
      </c>
      <c r="B458" s="215">
        <v>39864</v>
      </c>
      <c r="C458" s="227" t="s">
        <v>1062</v>
      </c>
      <c r="D458" s="228" t="s">
        <v>1063</v>
      </c>
      <c r="E458" s="229" t="s">
        <v>1064</v>
      </c>
      <c r="F458" s="204" t="s">
        <v>420</v>
      </c>
      <c r="G458" s="192">
        <v>3250000</v>
      </c>
      <c r="H458" s="205" t="s">
        <v>14</v>
      </c>
      <c r="I458" s="106"/>
      <c r="J458" s="216"/>
      <c r="K458" s="834"/>
      <c r="L458" s="97" t="str">
        <f t="shared" si="15"/>
        <v/>
      </c>
      <c r="M458" s="108"/>
      <c r="N458" s="4"/>
      <c r="O458" s="115"/>
      <c r="P458" s="217"/>
      <c r="Q458" s="112"/>
      <c r="R458" s="507"/>
    </row>
    <row r="459" spans="1:18">
      <c r="A459" s="99">
        <v>2</v>
      </c>
      <c r="B459" s="215">
        <v>39864</v>
      </c>
      <c r="C459" s="227" t="s">
        <v>1081</v>
      </c>
      <c r="D459" s="228" t="s">
        <v>935</v>
      </c>
      <c r="E459" s="229" t="s">
        <v>1005</v>
      </c>
      <c r="F459" s="204" t="s">
        <v>420</v>
      </c>
      <c r="G459" s="192">
        <v>12500000</v>
      </c>
      <c r="H459" s="205" t="s">
        <v>14</v>
      </c>
      <c r="I459" s="106"/>
      <c r="J459" s="216"/>
      <c r="K459" s="834"/>
      <c r="L459" s="97" t="str">
        <f t="shared" si="15"/>
        <v/>
      </c>
      <c r="M459" s="108"/>
      <c r="N459" s="4"/>
      <c r="O459" s="115"/>
      <c r="P459" s="217"/>
      <c r="Q459" s="112"/>
      <c r="R459" s="507"/>
    </row>
    <row r="460" spans="1:18">
      <c r="A460" s="99">
        <v>2</v>
      </c>
      <c r="B460" s="215">
        <v>39864</v>
      </c>
      <c r="C460" s="227" t="s">
        <v>1082</v>
      </c>
      <c r="D460" s="228" t="s">
        <v>1065</v>
      </c>
      <c r="E460" s="229" t="s">
        <v>1050</v>
      </c>
      <c r="F460" s="204" t="s">
        <v>420</v>
      </c>
      <c r="G460" s="192">
        <v>2644000</v>
      </c>
      <c r="H460" s="205" t="s">
        <v>14</v>
      </c>
      <c r="I460" s="106"/>
      <c r="J460" s="216"/>
      <c r="K460" s="834"/>
      <c r="L460" s="97" t="str">
        <f t="shared" si="15"/>
        <v/>
      </c>
      <c r="M460" s="108"/>
      <c r="N460" s="4"/>
      <c r="O460" s="115"/>
      <c r="P460" s="217"/>
      <c r="Q460" s="112"/>
      <c r="R460" s="507"/>
    </row>
    <row r="461" spans="1:18" s="678" customFormat="1" ht="33">
      <c r="A461" s="557" t="s">
        <v>2090</v>
      </c>
      <c r="B461" s="676">
        <v>39864</v>
      </c>
      <c r="C461" s="231" t="s">
        <v>1066</v>
      </c>
      <c r="D461" s="232" t="s">
        <v>1067</v>
      </c>
      <c r="E461" s="912" t="s">
        <v>1003</v>
      </c>
      <c r="F461" s="809" t="s">
        <v>420</v>
      </c>
      <c r="G461" s="649">
        <v>48000000</v>
      </c>
      <c r="H461" s="650" t="s">
        <v>14</v>
      </c>
      <c r="I461" s="810">
        <v>40450</v>
      </c>
      <c r="J461" s="682">
        <v>4</v>
      </c>
      <c r="K461" s="833">
        <v>48000000</v>
      </c>
      <c r="L461" s="97">
        <f t="shared" si="15"/>
        <v>0</v>
      </c>
      <c r="M461" s="913" t="s">
        <v>309</v>
      </c>
      <c r="N461" s="720">
        <v>40450</v>
      </c>
      <c r="O461" s="1566" t="s">
        <v>654</v>
      </c>
      <c r="P461" s="683" t="s">
        <v>2143</v>
      </c>
      <c r="Q461" s="511" t="s">
        <v>1648</v>
      </c>
      <c r="R461" s="546">
        <v>2400000</v>
      </c>
    </row>
    <row r="462" spans="1:18">
      <c r="A462" s="99">
        <v>2</v>
      </c>
      <c r="B462" s="215">
        <v>39864</v>
      </c>
      <c r="C462" s="227" t="s">
        <v>1080</v>
      </c>
      <c r="D462" s="228" t="s">
        <v>1068</v>
      </c>
      <c r="E462" s="229" t="s">
        <v>1069</v>
      </c>
      <c r="F462" s="204" t="s">
        <v>420</v>
      </c>
      <c r="G462" s="192">
        <v>22000000</v>
      </c>
      <c r="H462" s="205" t="s">
        <v>14</v>
      </c>
      <c r="I462" s="106"/>
      <c r="J462" s="216"/>
      <c r="K462" s="834"/>
      <c r="L462" s="97" t="str">
        <f t="shared" si="15"/>
        <v/>
      </c>
      <c r="M462" s="108"/>
      <c r="N462" s="4"/>
      <c r="O462" s="115"/>
      <c r="P462" s="217"/>
      <c r="Q462" s="112"/>
      <c r="R462" s="507"/>
    </row>
    <row r="463" spans="1:18">
      <c r="A463" s="99">
        <v>2</v>
      </c>
      <c r="B463" s="215">
        <v>39864</v>
      </c>
      <c r="C463" s="227" t="s">
        <v>1070</v>
      </c>
      <c r="D463" s="228" t="s">
        <v>1071</v>
      </c>
      <c r="E463" s="229" t="s">
        <v>985</v>
      </c>
      <c r="F463" s="204" t="s">
        <v>420</v>
      </c>
      <c r="G463" s="192">
        <v>7350000</v>
      </c>
      <c r="H463" s="205" t="s">
        <v>14</v>
      </c>
      <c r="I463" s="106"/>
      <c r="J463" s="216"/>
      <c r="K463" s="834"/>
      <c r="L463" s="97" t="str">
        <f t="shared" si="15"/>
        <v/>
      </c>
      <c r="M463" s="108"/>
      <c r="N463" s="4"/>
      <c r="O463" s="115"/>
      <c r="P463" s="217"/>
      <c r="Q463" s="112"/>
      <c r="R463" s="507"/>
    </row>
    <row r="464" spans="1:18">
      <c r="A464" s="99">
        <v>2</v>
      </c>
      <c r="B464" s="215">
        <v>39864</v>
      </c>
      <c r="C464" s="227" t="s">
        <v>1072</v>
      </c>
      <c r="D464" s="228" t="s">
        <v>647</v>
      </c>
      <c r="E464" s="229" t="s">
        <v>987</v>
      </c>
      <c r="F464" s="204" t="s">
        <v>420</v>
      </c>
      <c r="G464" s="192">
        <v>4000000</v>
      </c>
      <c r="H464" s="205" t="s">
        <v>14</v>
      </c>
      <c r="I464" s="106"/>
      <c r="J464" s="216"/>
      <c r="K464" s="834"/>
      <c r="L464" s="97" t="str">
        <f t="shared" si="15"/>
        <v/>
      </c>
      <c r="M464" s="108"/>
      <c r="N464" s="4"/>
      <c r="O464" s="115"/>
      <c r="P464" s="217"/>
      <c r="Q464" s="112"/>
      <c r="R464" s="507"/>
    </row>
    <row r="465" spans="1:18">
      <c r="A465" s="99">
        <v>2</v>
      </c>
      <c r="B465" s="215">
        <v>39864</v>
      </c>
      <c r="C465" s="227" t="s">
        <v>1083</v>
      </c>
      <c r="D465" s="228" t="s">
        <v>1073</v>
      </c>
      <c r="E465" s="229" t="s">
        <v>1074</v>
      </c>
      <c r="F465" s="204" t="s">
        <v>420</v>
      </c>
      <c r="G465" s="192">
        <v>9495000</v>
      </c>
      <c r="H465" s="205" t="s">
        <v>14</v>
      </c>
      <c r="I465" s="106"/>
      <c r="J465" s="216"/>
      <c r="K465" s="834"/>
      <c r="L465" s="97" t="str">
        <f t="shared" si="15"/>
        <v/>
      </c>
      <c r="M465" s="108"/>
      <c r="N465" s="4"/>
      <c r="O465" s="115"/>
      <c r="P465" s="217"/>
      <c r="Q465" s="112"/>
      <c r="R465" s="507"/>
    </row>
    <row r="466" spans="1:18">
      <c r="A466" s="99">
        <v>2</v>
      </c>
      <c r="B466" s="215">
        <v>39864</v>
      </c>
      <c r="C466" s="227" t="s">
        <v>1075</v>
      </c>
      <c r="D466" s="228" t="s">
        <v>1076</v>
      </c>
      <c r="E466" s="229" t="s">
        <v>1050</v>
      </c>
      <c r="F466" s="230" t="s">
        <v>420</v>
      </c>
      <c r="G466" s="192">
        <v>7000000</v>
      </c>
      <c r="H466" s="205" t="s">
        <v>14</v>
      </c>
      <c r="I466" s="106"/>
      <c r="J466" s="216"/>
      <c r="K466" s="834"/>
      <c r="L466" s="97" t="str">
        <f t="shared" si="15"/>
        <v/>
      </c>
      <c r="M466" s="108"/>
      <c r="N466" s="4"/>
      <c r="O466" s="115"/>
      <c r="P466" s="217"/>
      <c r="Q466" s="112"/>
      <c r="R466" s="507"/>
    </row>
    <row r="467" spans="1:18">
      <c r="A467" s="99"/>
      <c r="B467" s="215">
        <v>39871</v>
      </c>
      <c r="C467" s="227" t="s">
        <v>1085</v>
      </c>
      <c r="D467" s="228" t="s">
        <v>1089</v>
      </c>
      <c r="E467" s="229" t="s">
        <v>1039</v>
      </c>
      <c r="F467" s="230" t="s">
        <v>498</v>
      </c>
      <c r="G467" s="192">
        <v>56044000</v>
      </c>
      <c r="H467" s="205" t="s">
        <v>14</v>
      </c>
      <c r="I467" s="106">
        <v>40338</v>
      </c>
      <c r="J467" s="216">
        <v>5</v>
      </c>
      <c r="K467" s="834">
        <v>56044000</v>
      </c>
      <c r="L467" s="97">
        <f t="shared" si="15"/>
        <v>0</v>
      </c>
      <c r="M467" s="108" t="s">
        <v>1282</v>
      </c>
      <c r="N467" s="4"/>
      <c r="O467" s="115"/>
      <c r="P467" s="217"/>
      <c r="Q467" s="112"/>
      <c r="R467" s="507"/>
    </row>
    <row r="468" spans="1:18" s="678" customFormat="1" ht="28.5">
      <c r="A468" s="557" t="s">
        <v>2086</v>
      </c>
      <c r="B468" s="676">
        <v>39871</v>
      </c>
      <c r="C468" s="231" t="s">
        <v>1086</v>
      </c>
      <c r="D468" s="232" t="s">
        <v>1090</v>
      </c>
      <c r="E468" s="912" t="s">
        <v>1003</v>
      </c>
      <c r="F468" s="677" t="s">
        <v>498</v>
      </c>
      <c r="G468" s="649">
        <v>30000000</v>
      </c>
      <c r="H468" s="650" t="s">
        <v>14</v>
      </c>
      <c r="I468" s="810">
        <v>40450</v>
      </c>
      <c r="J468" s="682">
        <v>4</v>
      </c>
      <c r="K468" s="833">
        <v>30000000</v>
      </c>
      <c r="L468" s="132">
        <f t="shared" si="15"/>
        <v>0</v>
      </c>
      <c r="M468" s="175" t="s">
        <v>1282</v>
      </c>
      <c r="N468" s="720"/>
      <c r="O468" s="1566"/>
      <c r="P468" s="683"/>
      <c r="Q468" s="511"/>
      <c r="R468" s="546"/>
    </row>
    <row r="469" spans="1:18">
      <c r="A469" s="99"/>
      <c r="B469" s="215">
        <v>39871</v>
      </c>
      <c r="C469" s="227" t="s">
        <v>1087</v>
      </c>
      <c r="D469" s="228" t="s">
        <v>1007</v>
      </c>
      <c r="E469" s="229" t="s">
        <v>1008</v>
      </c>
      <c r="F469" s="230" t="s">
        <v>498</v>
      </c>
      <c r="G469" s="192">
        <v>17299000</v>
      </c>
      <c r="H469" s="205" t="s">
        <v>14</v>
      </c>
      <c r="I469" s="106"/>
      <c r="J469" s="216"/>
      <c r="K469" s="834"/>
      <c r="L469" s="97" t="str">
        <f t="shared" si="15"/>
        <v/>
      </c>
      <c r="M469" s="108"/>
      <c r="N469" s="4"/>
      <c r="O469" s="115"/>
      <c r="P469" s="217"/>
      <c r="Q469" s="112"/>
      <c r="R469" s="507"/>
    </row>
    <row r="470" spans="1:18">
      <c r="A470" s="99"/>
      <c r="B470" s="215">
        <v>39871</v>
      </c>
      <c r="C470" s="227" t="s">
        <v>1088</v>
      </c>
      <c r="D470" s="228" t="s">
        <v>1091</v>
      </c>
      <c r="E470" s="229" t="s">
        <v>1039</v>
      </c>
      <c r="F470" s="230" t="s">
        <v>498</v>
      </c>
      <c r="G470" s="192">
        <v>83586000</v>
      </c>
      <c r="H470" s="205" t="s">
        <v>14</v>
      </c>
      <c r="I470" s="106"/>
      <c r="J470" s="216"/>
      <c r="K470" s="834"/>
      <c r="L470" s="97" t="str">
        <f t="shared" si="15"/>
        <v/>
      </c>
      <c r="M470" s="108"/>
      <c r="N470" s="4"/>
      <c r="O470" s="115"/>
      <c r="P470" s="217"/>
      <c r="Q470" s="112"/>
      <c r="R470" s="507"/>
    </row>
    <row r="471" spans="1:18">
      <c r="A471" s="99">
        <v>2</v>
      </c>
      <c r="B471" s="215">
        <v>39871</v>
      </c>
      <c r="C471" s="227" t="s">
        <v>1139</v>
      </c>
      <c r="D471" s="228" t="s">
        <v>701</v>
      </c>
      <c r="E471" s="229" t="s">
        <v>1024</v>
      </c>
      <c r="F471" s="230" t="s">
        <v>420</v>
      </c>
      <c r="G471" s="192">
        <v>17806000</v>
      </c>
      <c r="H471" s="205" t="s">
        <v>14</v>
      </c>
      <c r="I471" s="106"/>
      <c r="J471" s="216"/>
      <c r="K471" s="834"/>
      <c r="L471" s="97" t="str">
        <f t="shared" si="15"/>
        <v/>
      </c>
      <c r="M471" s="108"/>
      <c r="N471" s="4"/>
      <c r="O471" s="115"/>
      <c r="P471" s="217"/>
      <c r="Q471" s="112"/>
      <c r="R471" s="507"/>
    </row>
    <row r="472" spans="1:18">
      <c r="A472" s="99">
        <v>2</v>
      </c>
      <c r="B472" s="215">
        <v>39871</v>
      </c>
      <c r="C472" s="227" t="s">
        <v>1092</v>
      </c>
      <c r="D472" s="228" t="s">
        <v>1105</v>
      </c>
      <c r="E472" s="229" t="s">
        <v>1106</v>
      </c>
      <c r="F472" s="230" t="s">
        <v>420</v>
      </c>
      <c r="G472" s="192">
        <v>4797000</v>
      </c>
      <c r="H472" s="205" t="s">
        <v>14</v>
      </c>
      <c r="I472" s="106"/>
      <c r="J472" s="216"/>
      <c r="K472" s="834"/>
      <c r="L472" s="97" t="str">
        <f t="shared" si="15"/>
        <v/>
      </c>
      <c r="M472" s="108"/>
      <c r="N472" s="4"/>
      <c r="O472" s="115"/>
      <c r="P472" s="217"/>
      <c r="Q472" s="112"/>
      <c r="R472" s="507"/>
    </row>
    <row r="473" spans="1:18">
      <c r="A473" s="99">
        <v>2</v>
      </c>
      <c r="B473" s="215">
        <v>39871</v>
      </c>
      <c r="C473" s="227" t="s">
        <v>1093</v>
      </c>
      <c r="D473" s="228" t="s">
        <v>1107</v>
      </c>
      <c r="E473" s="229" t="s">
        <v>987</v>
      </c>
      <c r="F473" s="230" t="s">
        <v>420</v>
      </c>
      <c r="G473" s="192">
        <v>4000000</v>
      </c>
      <c r="H473" s="205" t="s">
        <v>14</v>
      </c>
      <c r="I473" s="106"/>
      <c r="J473" s="216"/>
      <c r="K473" s="834"/>
      <c r="L473" s="97" t="str">
        <f t="shared" si="15"/>
        <v/>
      </c>
      <c r="M473" s="108"/>
      <c r="N473" s="4"/>
      <c r="O473" s="115"/>
      <c r="P473" s="217"/>
      <c r="Q473" s="112"/>
      <c r="R473" s="507"/>
    </row>
    <row r="474" spans="1:18">
      <c r="A474" s="99">
        <v>2</v>
      </c>
      <c r="B474" s="215">
        <v>39871</v>
      </c>
      <c r="C474" s="227" t="s">
        <v>1094</v>
      </c>
      <c r="D474" s="228" t="s">
        <v>1108</v>
      </c>
      <c r="E474" s="229" t="s">
        <v>1012</v>
      </c>
      <c r="F474" s="230" t="s">
        <v>420</v>
      </c>
      <c r="G474" s="192">
        <v>2260000</v>
      </c>
      <c r="H474" s="205" t="s">
        <v>14</v>
      </c>
      <c r="I474" s="106"/>
      <c r="J474" s="216"/>
      <c r="K474" s="834"/>
      <c r="L474" s="97" t="str">
        <f t="shared" si="15"/>
        <v/>
      </c>
      <c r="M474" s="108"/>
      <c r="N474" s="4"/>
      <c r="O474" s="115"/>
      <c r="P474" s="217"/>
      <c r="Q474" s="112"/>
      <c r="R474" s="507"/>
    </row>
    <row r="475" spans="1:18">
      <c r="A475" s="99">
        <v>2</v>
      </c>
      <c r="B475" s="215">
        <v>39871</v>
      </c>
      <c r="C475" s="227" t="s">
        <v>1095</v>
      </c>
      <c r="D475" s="228" t="s">
        <v>1109</v>
      </c>
      <c r="E475" s="229" t="s">
        <v>1110</v>
      </c>
      <c r="F475" s="230" t="s">
        <v>420</v>
      </c>
      <c r="G475" s="192">
        <v>24664000</v>
      </c>
      <c r="H475" s="205" t="s">
        <v>14</v>
      </c>
      <c r="I475" s="106"/>
      <c r="J475" s="216"/>
      <c r="K475" s="834"/>
      <c r="L475" s="97" t="str">
        <f t="shared" si="15"/>
        <v/>
      </c>
      <c r="M475" s="108"/>
      <c r="N475" s="4"/>
      <c r="O475" s="115"/>
      <c r="P475" s="217"/>
      <c r="Q475" s="112"/>
      <c r="R475" s="507"/>
    </row>
    <row r="476" spans="1:18">
      <c r="A476" s="99">
        <v>2</v>
      </c>
      <c r="B476" s="215">
        <v>39871</v>
      </c>
      <c r="C476" s="227" t="s">
        <v>1096</v>
      </c>
      <c r="D476" s="228" t="s">
        <v>1111</v>
      </c>
      <c r="E476" s="229" t="s">
        <v>1069</v>
      </c>
      <c r="F476" s="230" t="s">
        <v>420</v>
      </c>
      <c r="G476" s="192">
        <v>731000</v>
      </c>
      <c r="H476" s="205" t="s">
        <v>14</v>
      </c>
      <c r="I476" s="106">
        <v>40282</v>
      </c>
      <c r="J476" s="216">
        <v>4</v>
      </c>
      <c r="K476" s="834">
        <v>731000</v>
      </c>
      <c r="L476" s="1104">
        <f t="shared" si="15"/>
        <v>0</v>
      </c>
      <c r="M476" s="188" t="s">
        <v>309</v>
      </c>
      <c r="N476" s="4">
        <v>40282</v>
      </c>
      <c r="O476" s="115" t="s">
        <v>654</v>
      </c>
      <c r="P476" s="217" t="s">
        <v>314</v>
      </c>
      <c r="Q476" s="112" t="s">
        <v>1648</v>
      </c>
      <c r="R476" s="507">
        <v>37000</v>
      </c>
    </row>
    <row r="477" spans="1:18">
      <c r="A477" s="99">
        <v>2</v>
      </c>
      <c r="B477" s="215">
        <v>39871</v>
      </c>
      <c r="C477" s="227" t="s">
        <v>1133</v>
      </c>
      <c r="D477" s="228" t="s">
        <v>1112</v>
      </c>
      <c r="E477" s="229" t="s">
        <v>1001</v>
      </c>
      <c r="F477" s="230" t="s">
        <v>420</v>
      </c>
      <c r="G477" s="192">
        <v>10900000</v>
      </c>
      <c r="H477" s="205" t="s">
        <v>14</v>
      </c>
      <c r="I477" s="106"/>
      <c r="J477" s="216"/>
      <c r="K477" s="834"/>
      <c r="L477" s="1104" t="str">
        <f t="shared" si="15"/>
        <v/>
      </c>
      <c r="M477" s="108"/>
      <c r="N477" s="4"/>
      <c r="O477" s="115"/>
      <c r="P477" s="217"/>
      <c r="Q477" s="112"/>
      <c r="R477" s="507"/>
    </row>
    <row r="478" spans="1:18">
      <c r="A478" s="99">
        <v>2</v>
      </c>
      <c r="B478" s="215">
        <v>39871</v>
      </c>
      <c r="C478" s="227" t="s">
        <v>1097</v>
      </c>
      <c r="D478" s="228" t="s">
        <v>1113</v>
      </c>
      <c r="E478" s="229" t="s">
        <v>987</v>
      </c>
      <c r="F478" s="230" t="s">
        <v>420</v>
      </c>
      <c r="G478" s="192">
        <v>3976000</v>
      </c>
      <c r="H478" s="205" t="s">
        <v>14</v>
      </c>
      <c r="I478" s="106"/>
      <c r="J478" s="216"/>
      <c r="K478" s="834"/>
      <c r="L478" s="1104" t="str">
        <f t="shared" si="15"/>
        <v/>
      </c>
      <c r="M478" s="108"/>
      <c r="N478" s="4"/>
      <c r="O478" s="115"/>
      <c r="P478" s="217"/>
      <c r="Q478" s="112"/>
      <c r="R478" s="507"/>
    </row>
    <row r="479" spans="1:18">
      <c r="A479" s="99">
        <v>2</v>
      </c>
      <c r="B479" s="215">
        <v>39871</v>
      </c>
      <c r="C479" s="227" t="s">
        <v>1098</v>
      </c>
      <c r="D479" s="228" t="s">
        <v>1114</v>
      </c>
      <c r="E479" s="229" t="s">
        <v>1115</v>
      </c>
      <c r="F479" s="230" t="s">
        <v>420</v>
      </c>
      <c r="G479" s="192">
        <v>19891000</v>
      </c>
      <c r="H479" s="205" t="s">
        <v>14</v>
      </c>
      <c r="I479" s="106"/>
      <c r="J479" s="216"/>
      <c r="K479" s="834"/>
      <c r="L479" s="1104" t="str">
        <f t="shared" si="15"/>
        <v/>
      </c>
      <c r="M479" s="108"/>
      <c r="N479" s="4"/>
      <c r="O479" s="115"/>
      <c r="P479" s="217"/>
      <c r="Q479" s="112"/>
      <c r="R479" s="507"/>
    </row>
    <row r="480" spans="1:18">
      <c r="A480" s="99">
        <v>2</v>
      </c>
      <c r="B480" s="215">
        <v>39871</v>
      </c>
      <c r="C480" s="227" t="s">
        <v>1099</v>
      </c>
      <c r="D480" s="228" t="s">
        <v>1116</v>
      </c>
      <c r="E480" s="229" t="s">
        <v>1026</v>
      </c>
      <c r="F480" s="230" t="s">
        <v>420</v>
      </c>
      <c r="G480" s="192">
        <v>23000000</v>
      </c>
      <c r="H480" s="205" t="s">
        <v>14</v>
      </c>
      <c r="I480" s="106"/>
      <c r="J480" s="216"/>
      <c r="K480" s="834"/>
      <c r="L480" s="1104" t="str">
        <f t="shared" si="15"/>
        <v/>
      </c>
      <c r="M480" s="108"/>
      <c r="N480" s="4"/>
      <c r="O480" s="115"/>
      <c r="P480" s="217"/>
      <c r="Q480" s="112"/>
      <c r="R480" s="507"/>
    </row>
    <row r="481" spans="1:18">
      <c r="A481" s="99">
        <v>2</v>
      </c>
      <c r="B481" s="215">
        <v>39871</v>
      </c>
      <c r="C481" s="227" t="s">
        <v>1134</v>
      </c>
      <c r="D481" s="228" t="s">
        <v>1117</v>
      </c>
      <c r="E481" s="229" t="s">
        <v>1005</v>
      </c>
      <c r="F481" s="230" t="s">
        <v>420</v>
      </c>
      <c r="G481" s="192">
        <v>651000</v>
      </c>
      <c r="H481" s="205" t="s">
        <v>14</v>
      </c>
      <c r="I481" s="106">
        <v>40373</v>
      </c>
      <c r="J481" s="216">
        <v>4</v>
      </c>
      <c r="K481" s="834">
        <v>651000</v>
      </c>
      <c r="L481" s="1104">
        <f t="shared" ref="L481" si="16">IF($K481&lt;&gt;0,$G481-$K481,"")</f>
        <v>0</v>
      </c>
      <c r="M481" s="188" t="s">
        <v>309</v>
      </c>
      <c r="N481" s="4">
        <v>40373</v>
      </c>
      <c r="O481" s="115" t="s">
        <v>654</v>
      </c>
      <c r="P481" s="217" t="s">
        <v>314</v>
      </c>
      <c r="Q481" s="112" t="s">
        <v>1648</v>
      </c>
      <c r="R481" s="507">
        <v>33000</v>
      </c>
    </row>
    <row r="482" spans="1:18">
      <c r="A482" s="99">
        <v>2</v>
      </c>
      <c r="B482" s="215">
        <v>39871</v>
      </c>
      <c r="C482" s="227" t="s">
        <v>1135</v>
      </c>
      <c r="D482" s="228" t="s">
        <v>1118</v>
      </c>
      <c r="E482" s="229" t="s">
        <v>863</v>
      </c>
      <c r="F482" s="230" t="s">
        <v>420</v>
      </c>
      <c r="G482" s="192">
        <v>7570000</v>
      </c>
      <c r="H482" s="205" t="s">
        <v>14</v>
      </c>
      <c r="I482" s="106"/>
      <c r="J482" s="216"/>
      <c r="K482" s="834"/>
      <c r="L482" s="1104" t="str">
        <f t="shared" ref="L482:L544" si="17">IF($K482&lt;&gt;0,$G482-$K482,"")</f>
        <v/>
      </c>
      <c r="M482" s="108"/>
      <c r="N482" s="4"/>
      <c r="O482" s="115"/>
      <c r="P482" s="217"/>
      <c r="Q482" s="112"/>
      <c r="R482" s="507"/>
    </row>
    <row r="483" spans="1:18">
      <c r="A483" s="99">
        <v>2</v>
      </c>
      <c r="B483" s="215">
        <v>39871</v>
      </c>
      <c r="C483" s="227" t="s">
        <v>1136</v>
      </c>
      <c r="D483" s="228" t="s">
        <v>1119</v>
      </c>
      <c r="E483" s="229" t="s">
        <v>1110</v>
      </c>
      <c r="F483" s="230" t="s">
        <v>420</v>
      </c>
      <c r="G483" s="192">
        <v>2400000</v>
      </c>
      <c r="H483" s="205" t="s">
        <v>14</v>
      </c>
      <c r="I483" s="106"/>
      <c r="J483" s="216"/>
      <c r="K483" s="834"/>
      <c r="L483" s="1104" t="str">
        <f t="shared" si="17"/>
        <v/>
      </c>
      <c r="M483" s="108"/>
      <c r="N483" s="4"/>
      <c r="O483" s="115"/>
      <c r="P483" s="217"/>
      <c r="Q483" s="112"/>
      <c r="R483" s="507"/>
    </row>
    <row r="484" spans="1:18">
      <c r="A484" s="99">
        <v>2</v>
      </c>
      <c r="B484" s="215">
        <v>39871</v>
      </c>
      <c r="C484" s="227" t="s">
        <v>1137</v>
      </c>
      <c r="D484" s="228" t="s">
        <v>1120</v>
      </c>
      <c r="E484" s="229" t="s">
        <v>1061</v>
      </c>
      <c r="F484" s="230" t="s">
        <v>420</v>
      </c>
      <c r="G484" s="192">
        <v>4960000</v>
      </c>
      <c r="H484" s="205" t="s">
        <v>14</v>
      </c>
      <c r="I484" s="106"/>
      <c r="J484" s="216"/>
      <c r="K484" s="834"/>
      <c r="L484" s="1104" t="str">
        <f t="shared" si="17"/>
        <v/>
      </c>
      <c r="M484" s="108"/>
      <c r="N484" s="4"/>
      <c r="O484" s="115"/>
      <c r="P484" s="217"/>
      <c r="Q484" s="112"/>
      <c r="R484" s="507"/>
    </row>
    <row r="485" spans="1:18">
      <c r="A485" s="99">
        <v>2</v>
      </c>
      <c r="B485" s="215">
        <v>39871</v>
      </c>
      <c r="C485" s="227" t="s">
        <v>1141</v>
      </c>
      <c r="D485" s="228" t="s">
        <v>1121</v>
      </c>
      <c r="E485" s="229" t="s">
        <v>1122</v>
      </c>
      <c r="F485" s="230" t="s">
        <v>420</v>
      </c>
      <c r="G485" s="192">
        <v>2655000</v>
      </c>
      <c r="H485" s="205" t="s">
        <v>14</v>
      </c>
      <c r="I485" s="106"/>
      <c r="J485" s="216"/>
      <c r="K485" s="834"/>
      <c r="L485" s="1104" t="str">
        <f t="shared" si="17"/>
        <v/>
      </c>
      <c r="M485" s="108"/>
      <c r="N485" s="4"/>
      <c r="O485" s="115"/>
      <c r="P485" s="217"/>
      <c r="Q485" s="112"/>
      <c r="R485" s="507"/>
    </row>
    <row r="486" spans="1:18">
      <c r="A486" s="99">
        <v>2</v>
      </c>
      <c r="B486" s="215">
        <v>39871</v>
      </c>
      <c r="C486" s="227" t="s">
        <v>186</v>
      </c>
      <c r="D486" s="228" t="s">
        <v>1123</v>
      </c>
      <c r="E486" s="229" t="s">
        <v>1069</v>
      </c>
      <c r="F486" s="230" t="s">
        <v>420</v>
      </c>
      <c r="G486" s="192">
        <v>22500000</v>
      </c>
      <c r="H486" s="205" t="s">
        <v>14</v>
      </c>
      <c r="I486" s="106"/>
      <c r="J486" s="216"/>
      <c r="K486" s="834"/>
      <c r="L486" s="1104" t="str">
        <f t="shared" si="17"/>
        <v/>
      </c>
      <c r="M486" s="108"/>
      <c r="N486" s="4"/>
      <c r="O486" s="115"/>
      <c r="P486" s="217"/>
      <c r="Q486" s="112"/>
      <c r="R486" s="507"/>
    </row>
    <row r="487" spans="1:18">
      <c r="A487" s="99">
        <v>2</v>
      </c>
      <c r="B487" s="215">
        <v>39871</v>
      </c>
      <c r="C487" s="227" t="s">
        <v>1100</v>
      </c>
      <c r="D487" s="228" t="s">
        <v>1124</v>
      </c>
      <c r="E487" s="229" t="s">
        <v>1125</v>
      </c>
      <c r="F487" s="230" t="s">
        <v>420</v>
      </c>
      <c r="G487" s="192">
        <v>11800000</v>
      </c>
      <c r="H487" s="205" t="s">
        <v>14</v>
      </c>
      <c r="I487" s="106"/>
      <c r="J487" s="216"/>
      <c r="K487" s="834"/>
      <c r="L487" s="1104" t="str">
        <f t="shared" si="17"/>
        <v/>
      </c>
      <c r="M487" s="108"/>
      <c r="N487" s="4"/>
      <c r="O487" s="115"/>
      <c r="P487" s="217"/>
      <c r="Q487" s="112"/>
      <c r="R487" s="507"/>
    </row>
    <row r="488" spans="1:18" s="678" customFormat="1" ht="33">
      <c r="A488" s="557" t="s">
        <v>2090</v>
      </c>
      <c r="B488" s="676">
        <v>39871</v>
      </c>
      <c r="C488" s="231" t="s">
        <v>1101</v>
      </c>
      <c r="D488" s="232" t="s">
        <v>1126</v>
      </c>
      <c r="E488" s="912" t="s">
        <v>1127</v>
      </c>
      <c r="F488" s="677" t="s">
        <v>420</v>
      </c>
      <c r="G488" s="649">
        <v>9270000</v>
      </c>
      <c r="H488" s="650" t="s">
        <v>14</v>
      </c>
      <c r="I488" s="810">
        <v>40450</v>
      </c>
      <c r="J488" s="682">
        <v>4</v>
      </c>
      <c r="K488" s="833">
        <v>9270000</v>
      </c>
      <c r="L488" s="132">
        <f t="shared" si="17"/>
        <v>0</v>
      </c>
      <c r="M488" s="913" t="s">
        <v>309</v>
      </c>
      <c r="N488" s="720">
        <v>40450</v>
      </c>
      <c r="O488" s="1566" t="s">
        <v>654</v>
      </c>
      <c r="P488" s="683" t="s">
        <v>2143</v>
      </c>
      <c r="Q488" s="511" t="s">
        <v>1648</v>
      </c>
      <c r="R488" s="546">
        <v>464000</v>
      </c>
    </row>
    <row r="489" spans="1:18">
      <c r="A489" s="99">
        <v>2</v>
      </c>
      <c r="B489" s="215">
        <v>39871</v>
      </c>
      <c r="C489" s="227" t="s">
        <v>1140</v>
      </c>
      <c r="D489" s="228" t="s">
        <v>1128</v>
      </c>
      <c r="E489" s="229" t="s">
        <v>1024</v>
      </c>
      <c r="F489" s="230" t="s">
        <v>420</v>
      </c>
      <c r="G489" s="192">
        <v>7400000</v>
      </c>
      <c r="H489" s="205" t="s">
        <v>14</v>
      </c>
      <c r="I489" s="106"/>
      <c r="J489" s="216"/>
      <c r="K489" s="834"/>
      <c r="L489" s="97" t="str">
        <f t="shared" si="17"/>
        <v/>
      </c>
      <c r="M489" s="108"/>
      <c r="N489" s="4"/>
      <c r="O489" s="115"/>
      <c r="P489" s="217"/>
      <c r="Q489" s="112"/>
      <c r="R489" s="507"/>
    </row>
    <row r="490" spans="1:18">
      <c r="A490" s="99">
        <v>2</v>
      </c>
      <c r="B490" s="215">
        <v>39871</v>
      </c>
      <c r="C490" s="227" t="s">
        <v>1102</v>
      </c>
      <c r="D490" s="228" t="s">
        <v>1129</v>
      </c>
      <c r="E490" s="229" t="s">
        <v>997</v>
      </c>
      <c r="F490" s="230" t="s">
        <v>420</v>
      </c>
      <c r="G490" s="192">
        <v>5983000</v>
      </c>
      <c r="H490" s="205" t="s">
        <v>14</v>
      </c>
      <c r="I490" s="106"/>
      <c r="J490" s="216"/>
      <c r="K490" s="834"/>
      <c r="L490" s="97" t="str">
        <f t="shared" si="17"/>
        <v/>
      </c>
      <c r="M490" s="108"/>
      <c r="N490" s="4"/>
      <c r="O490" s="115"/>
      <c r="P490" s="217"/>
      <c r="Q490" s="112"/>
      <c r="R490" s="507"/>
    </row>
    <row r="491" spans="1:18" ht="15.75" customHeight="1">
      <c r="A491" s="99">
        <v>2</v>
      </c>
      <c r="B491" s="215">
        <v>39871</v>
      </c>
      <c r="C491" s="227" t="s">
        <v>1138</v>
      </c>
      <c r="D491" s="228" t="s">
        <v>1130</v>
      </c>
      <c r="E491" s="229" t="s">
        <v>987</v>
      </c>
      <c r="F491" s="230" t="s">
        <v>420</v>
      </c>
      <c r="G491" s="192">
        <v>12000000</v>
      </c>
      <c r="H491" s="205" t="s">
        <v>14</v>
      </c>
      <c r="I491" s="106"/>
      <c r="J491" s="216"/>
      <c r="K491" s="834"/>
      <c r="L491" s="97" t="str">
        <f t="shared" si="17"/>
        <v/>
      </c>
      <c r="M491" s="108"/>
      <c r="N491" s="4"/>
      <c r="O491" s="115"/>
      <c r="P491" s="217"/>
      <c r="Q491" s="112"/>
      <c r="R491" s="507"/>
    </row>
    <row r="492" spans="1:18" ht="28.5">
      <c r="A492" s="117" t="s">
        <v>1664</v>
      </c>
      <c r="B492" s="1559">
        <v>39871</v>
      </c>
      <c r="C492" s="231" t="s">
        <v>1686</v>
      </c>
      <c r="D492" s="232" t="s">
        <v>1131</v>
      </c>
      <c r="E492" s="233" t="s">
        <v>1026</v>
      </c>
      <c r="F492" s="234" t="s">
        <v>420</v>
      </c>
      <c r="G492" s="196">
        <v>541000</v>
      </c>
      <c r="H492" s="220" t="s">
        <v>14</v>
      </c>
      <c r="I492" s="106"/>
      <c r="J492" s="216"/>
      <c r="K492" s="834"/>
      <c r="L492" s="97" t="str">
        <f t="shared" si="17"/>
        <v/>
      </c>
      <c r="M492" s="108"/>
      <c r="N492" s="4"/>
      <c r="O492" s="115"/>
      <c r="P492" s="217"/>
      <c r="Q492" s="112"/>
      <c r="R492" s="507"/>
    </row>
    <row r="493" spans="1:18">
      <c r="A493" s="99">
        <v>2</v>
      </c>
      <c r="B493" s="215">
        <v>39871</v>
      </c>
      <c r="C493" s="227" t="s">
        <v>1103</v>
      </c>
      <c r="D493" s="228" t="s">
        <v>1132</v>
      </c>
      <c r="E493" s="229" t="s">
        <v>132</v>
      </c>
      <c r="F493" s="230" t="s">
        <v>420</v>
      </c>
      <c r="G493" s="192">
        <v>3000000</v>
      </c>
      <c r="H493" s="205" t="s">
        <v>14</v>
      </c>
      <c r="I493" s="106"/>
      <c r="J493" s="216"/>
      <c r="K493" s="834"/>
      <c r="L493" s="97" t="str">
        <f t="shared" si="17"/>
        <v/>
      </c>
      <c r="M493" s="108"/>
      <c r="N493" s="4"/>
      <c r="O493" s="115"/>
      <c r="P493" s="217"/>
      <c r="Q493" s="112"/>
      <c r="R493" s="507"/>
    </row>
    <row r="494" spans="1:18">
      <c r="A494" s="99">
        <v>2</v>
      </c>
      <c r="B494" s="215">
        <v>39871</v>
      </c>
      <c r="C494" s="227" t="s">
        <v>1104</v>
      </c>
      <c r="D494" s="228" t="s">
        <v>934</v>
      </c>
      <c r="E494" s="229" t="s">
        <v>1050</v>
      </c>
      <c r="F494" s="230" t="s">
        <v>420</v>
      </c>
      <c r="G494" s="192">
        <v>5222000</v>
      </c>
      <c r="H494" s="205" t="s">
        <v>14</v>
      </c>
      <c r="I494" s="106"/>
      <c r="J494" s="216"/>
      <c r="K494" s="834"/>
      <c r="L494" s="97" t="str">
        <f t="shared" si="17"/>
        <v/>
      </c>
      <c r="M494" s="108"/>
      <c r="N494" s="4"/>
      <c r="O494" s="115"/>
      <c r="P494" s="217"/>
      <c r="Q494" s="112"/>
      <c r="R494" s="507"/>
    </row>
    <row r="495" spans="1:18">
      <c r="A495" s="99"/>
      <c r="B495" s="215">
        <v>39878</v>
      </c>
      <c r="C495" s="3" t="s">
        <v>1146</v>
      </c>
      <c r="D495" s="191" t="s">
        <v>1147</v>
      </c>
      <c r="E495" s="235" t="s">
        <v>1008</v>
      </c>
      <c r="F495" s="104" t="s">
        <v>498</v>
      </c>
      <c r="G495" s="192">
        <v>12895000</v>
      </c>
      <c r="H495" s="205" t="s">
        <v>14</v>
      </c>
      <c r="I495" s="106"/>
      <c r="J495" s="216"/>
      <c r="K495" s="834"/>
      <c r="L495" s="97" t="str">
        <f t="shared" si="17"/>
        <v/>
      </c>
      <c r="M495" s="108"/>
      <c r="N495" s="4"/>
      <c r="O495" s="115"/>
      <c r="P495" s="217"/>
      <c r="Q495" s="112"/>
      <c r="R495" s="507"/>
    </row>
    <row r="496" spans="1:18">
      <c r="A496" s="99"/>
      <c r="B496" s="215">
        <v>39878</v>
      </c>
      <c r="C496" s="3" t="s">
        <v>1148</v>
      </c>
      <c r="D496" s="191" t="s">
        <v>1149</v>
      </c>
      <c r="E496" s="235" t="s">
        <v>985</v>
      </c>
      <c r="F496" s="104" t="s">
        <v>498</v>
      </c>
      <c r="G496" s="192">
        <v>100000000</v>
      </c>
      <c r="H496" s="205" t="s">
        <v>14</v>
      </c>
      <c r="I496" s="106"/>
      <c r="J496" s="216"/>
      <c r="K496" s="834"/>
      <c r="L496" s="97" t="str">
        <f t="shared" si="17"/>
        <v/>
      </c>
      <c r="M496" s="108"/>
      <c r="N496" s="4"/>
      <c r="O496" s="115"/>
      <c r="P496" s="217"/>
      <c r="Q496" s="112"/>
      <c r="R496" s="507"/>
    </row>
    <row r="497" spans="1:18">
      <c r="A497" s="99"/>
      <c r="B497" s="215">
        <v>39878</v>
      </c>
      <c r="C497" s="3" t="s">
        <v>1184</v>
      </c>
      <c r="D497" s="191" t="s">
        <v>1150</v>
      </c>
      <c r="E497" s="235" t="s">
        <v>992</v>
      </c>
      <c r="F497" s="104" t="s">
        <v>498</v>
      </c>
      <c r="G497" s="192">
        <v>16500000</v>
      </c>
      <c r="H497" s="205" t="s">
        <v>14</v>
      </c>
      <c r="I497" s="106"/>
      <c r="J497" s="216"/>
      <c r="K497" s="834"/>
      <c r="L497" s="97" t="str">
        <f t="shared" si="17"/>
        <v/>
      </c>
      <c r="M497" s="108"/>
      <c r="N497" s="4"/>
      <c r="O497" s="115"/>
      <c r="P497" s="217"/>
      <c r="Q497" s="112"/>
      <c r="R497" s="507"/>
    </row>
    <row r="498" spans="1:18" s="237" customFormat="1" ht="28.5">
      <c r="A498" s="557" t="s">
        <v>1970</v>
      </c>
      <c r="B498" s="1559">
        <v>39878</v>
      </c>
      <c r="C498" s="1561" t="s">
        <v>1183</v>
      </c>
      <c r="D498" s="1560" t="s">
        <v>934</v>
      </c>
      <c r="E498" s="236" t="s">
        <v>1050</v>
      </c>
      <c r="F498" s="122" t="s">
        <v>654</v>
      </c>
      <c r="G498" s="196">
        <v>7462000</v>
      </c>
      <c r="H498" s="220" t="s">
        <v>14</v>
      </c>
      <c r="I498" s="124">
        <v>40403</v>
      </c>
      <c r="J498" s="221">
        <v>4</v>
      </c>
      <c r="K498" s="835">
        <v>7462000</v>
      </c>
      <c r="L498" s="132">
        <f t="shared" si="17"/>
        <v>0</v>
      </c>
      <c r="M498" s="653" t="s">
        <v>591</v>
      </c>
      <c r="N498" s="654" t="s">
        <v>591</v>
      </c>
      <c r="O498" s="1566" t="s">
        <v>591</v>
      </c>
      <c r="P498" s="655"/>
      <c r="Q498" s="656" t="s">
        <v>1578</v>
      </c>
      <c r="R498" s="546" t="s">
        <v>591</v>
      </c>
    </row>
    <row r="499" spans="1:18">
      <c r="A499" s="99">
        <v>2</v>
      </c>
      <c r="B499" s="215">
        <v>39878</v>
      </c>
      <c r="C499" s="3" t="s">
        <v>1151</v>
      </c>
      <c r="D499" s="191" t="s">
        <v>1152</v>
      </c>
      <c r="E499" s="235" t="s">
        <v>987</v>
      </c>
      <c r="F499" s="230" t="s">
        <v>420</v>
      </c>
      <c r="G499" s="192">
        <v>6000000</v>
      </c>
      <c r="H499" s="205" t="s">
        <v>14</v>
      </c>
      <c r="I499" s="106"/>
      <c r="J499" s="216"/>
      <c r="K499" s="834"/>
      <c r="L499" s="97" t="str">
        <f t="shared" si="17"/>
        <v/>
      </c>
      <c r="M499" s="108"/>
      <c r="N499" s="4"/>
      <c r="O499" s="115"/>
      <c r="P499" s="217"/>
      <c r="Q499" s="112"/>
      <c r="R499" s="507"/>
    </row>
    <row r="500" spans="1:18">
      <c r="A500" s="99">
        <v>2</v>
      </c>
      <c r="B500" s="215">
        <v>39878</v>
      </c>
      <c r="C500" s="3" t="s">
        <v>1153</v>
      </c>
      <c r="D500" s="191" t="s">
        <v>1154</v>
      </c>
      <c r="E500" s="235" t="s">
        <v>1069</v>
      </c>
      <c r="F500" s="230" t="s">
        <v>420</v>
      </c>
      <c r="G500" s="192">
        <v>13533000</v>
      </c>
      <c r="H500" s="205" t="s">
        <v>14</v>
      </c>
      <c r="I500" s="106"/>
      <c r="J500" s="216"/>
      <c r="K500" s="834"/>
      <c r="L500" s="97" t="str">
        <f t="shared" si="17"/>
        <v/>
      </c>
      <c r="M500" s="108"/>
      <c r="N500" s="4"/>
      <c r="O500" s="115"/>
      <c r="P500" s="217"/>
      <c r="Q500" s="112"/>
      <c r="R500" s="507"/>
    </row>
    <row r="501" spans="1:18">
      <c r="A501" s="99">
        <v>2</v>
      </c>
      <c r="B501" s="215">
        <v>39878</v>
      </c>
      <c r="C501" s="3" t="s">
        <v>1155</v>
      </c>
      <c r="D501" s="191" t="s">
        <v>709</v>
      </c>
      <c r="E501" s="235" t="s">
        <v>1069</v>
      </c>
      <c r="F501" s="230" t="s">
        <v>420</v>
      </c>
      <c r="G501" s="192">
        <v>11000000</v>
      </c>
      <c r="H501" s="205" t="s">
        <v>14</v>
      </c>
      <c r="I501" s="106"/>
      <c r="J501" s="216"/>
      <c r="K501" s="834"/>
      <c r="L501" s="97" t="str">
        <f t="shared" si="17"/>
        <v/>
      </c>
      <c r="M501" s="108"/>
      <c r="N501" s="4"/>
      <c r="O501" s="115"/>
      <c r="P501" s="217"/>
      <c r="Q501" s="112"/>
      <c r="R501" s="507"/>
    </row>
    <row r="502" spans="1:18">
      <c r="A502" s="99">
        <v>2</v>
      </c>
      <c r="B502" s="215">
        <v>39878</v>
      </c>
      <c r="C502" s="3" t="s">
        <v>1156</v>
      </c>
      <c r="D502" s="191" t="s">
        <v>1157</v>
      </c>
      <c r="E502" s="235" t="s">
        <v>1005</v>
      </c>
      <c r="F502" s="230" t="s">
        <v>420</v>
      </c>
      <c r="G502" s="192">
        <v>12000000</v>
      </c>
      <c r="H502" s="205" t="s">
        <v>14</v>
      </c>
      <c r="I502" s="106"/>
      <c r="J502" s="216"/>
      <c r="K502" s="834"/>
      <c r="L502" s="97" t="str">
        <f t="shared" si="17"/>
        <v/>
      </c>
      <c r="M502" s="108"/>
      <c r="N502" s="4"/>
      <c r="O502" s="115"/>
      <c r="P502" s="217"/>
      <c r="Q502" s="112"/>
      <c r="R502" s="507"/>
    </row>
    <row r="503" spans="1:18">
      <c r="A503" s="99">
        <v>2</v>
      </c>
      <c r="B503" s="215">
        <v>39878</v>
      </c>
      <c r="C503" s="3" t="s">
        <v>1158</v>
      </c>
      <c r="D503" s="191" t="s">
        <v>1159</v>
      </c>
      <c r="E503" s="235" t="s">
        <v>1008</v>
      </c>
      <c r="F503" s="230" t="s">
        <v>420</v>
      </c>
      <c r="G503" s="192">
        <v>15349000</v>
      </c>
      <c r="H503" s="205" t="s">
        <v>14</v>
      </c>
      <c r="I503" s="106"/>
      <c r="J503" s="216"/>
      <c r="K503" s="834"/>
      <c r="L503" s="97" t="str">
        <f t="shared" si="17"/>
        <v/>
      </c>
      <c r="M503" s="108"/>
      <c r="N503" s="4"/>
      <c r="O503" s="115"/>
      <c r="P503" s="217"/>
      <c r="Q503" s="112"/>
      <c r="R503" s="507"/>
    </row>
    <row r="504" spans="1:18">
      <c r="A504" s="99">
        <v>2</v>
      </c>
      <c r="B504" s="215">
        <v>39878</v>
      </c>
      <c r="C504" s="3" t="s">
        <v>1161</v>
      </c>
      <c r="D504" s="191" t="s">
        <v>1160</v>
      </c>
      <c r="E504" s="235" t="s">
        <v>1024</v>
      </c>
      <c r="F504" s="230" t="s">
        <v>420</v>
      </c>
      <c r="G504" s="192">
        <v>1881000</v>
      </c>
      <c r="H504" s="205" t="s">
        <v>14</v>
      </c>
      <c r="I504" s="106"/>
      <c r="J504" s="216"/>
      <c r="K504" s="834"/>
      <c r="L504" s="97" t="str">
        <f t="shared" si="17"/>
        <v/>
      </c>
      <c r="M504" s="108"/>
      <c r="N504" s="4"/>
      <c r="O504" s="115"/>
      <c r="P504" s="217"/>
      <c r="Q504" s="112"/>
      <c r="R504" s="507"/>
    </row>
    <row r="505" spans="1:18">
      <c r="A505" s="99">
        <v>2</v>
      </c>
      <c r="B505" s="215">
        <v>39878</v>
      </c>
      <c r="C505" s="3" t="s">
        <v>1162</v>
      </c>
      <c r="D505" s="191" t="s">
        <v>1163</v>
      </c>
      <c r="E505" s="235" t="s">
        <v>1012</v>
      </c>
      <c r="F505" s="230" t="s">
        <v>420</v>
      </c>
      <c r="G505" s="192">
        <v>5500000</v>
      </c>
      <c r="H505" s="205" t="s">
        <v>14</v>
      </c>
      <c r="I505" s="106"/>
      <c r="J505" s="216"/>
      <c r="K505" s="834"/>
      <c r="L505" s="97" t="str">
        <f t="shared" si="17"/>
        <v/>
      </c>
      <c r="M505" s="108"/>
      <c r="N505" s="4"/>
      <c r="O505" s="115"/>
      <c r="P505" s="217"/>
      <c r="Q505" s="112"/>
      <c r="R505" s="507"/>
    </row>
    <row r="506" spans="1:18">
      <c r="A506" s="99">
        <v>2</v>
      </c>
      <c r="B506" s="215">
        <v>39878</v>
      </c>
      <c r="C506" s="3" t="s">
        <v>1185</v>
      </c>
      <c r="D506" s="191" t="s">
        <v>1164</v>
      </c>
      <c r="E506" s="235" t="s">
        <v>1024</v>
      </c>
      <c r="F506" s="230" t="s">
        <v>420</v>
      </c>
      <c r="G506" s="192">
        <v>4967000</v>
      </c>
      <c r="H506" s="205" t="s">
        <v>14</v>
      </c>
      <c r="I506" s="106"/>
      <c r="J506" s="216"/>
      <c r="K506" s="834"/>
      <c r="L506" s="97" t="str">
        <f t="shared" si="17"/>
        <v/>
      </c>
      <c r="M506" s="108"/>
      <c r="N506" s="4"/>
      <c r="O506" s="115"/>
      <c r="P506" s="217"/>
      <c r="Q506" s="112"/>
      <c r="R506" s="507"/>
    </row>
    <row r="507" spans="1:18">
      <c r="A507" s="99">
        <v>2</v>
      </c>
      <c r="B507" s="215">
        <v>39878</v>
      </c>
      <c r="C507" s="3" t="s">
        <v>1165</v>
      </c>
      <c r="D507" s="191" t="s">
        <v>709</v>
      </c>
      <c r="E507" s="235" t="s">
        <v>1069</v>
      </c>
      <c r="F507" s="230" t="s">
        <v>420</v>
      </c>
      <c r="G507" s="192">
        <v>10000000</v>
      </c>
      <c r="H507" s="205" t="s">
        <v>14</v>
      </c>
      <c r="I507" s="106"/>
      <c r="J507" s="216"/>
      <c r="K507" s="834"/>
      <c r="L507" s="97" t="str">
        <f t="shared" si="17"/>
        <v/>
      </c>
      <c r="M507" s="108"/>
      <c r="N507" s="4"/>
      <c r="O507" s="115"/>
      <c r="P507" s="217"/>
      <c r="Q507" s="112"/>
      <c r="R507" s="507"/>
    </row>
    <row r="508" spans="1:18">
      <c r="A508" s="99">
        <v>2</v>
      </c>
      <c r="B508" s="215">
        <v>39878</v>
      </c>
      <c r="C508" s="3" t="s">
        <v>1166</v>
      </c>
      <c r="D508" s="191" t="s">
        <v>1167</v>
      </c>
      <c r="E508" s="235" t="s">
        <v>1122</v>
      </c>
      <c r="F508" s="230" t="s">
        <v>420</v>
      </c>
      <c r="G508" s="192">
        <v>2492000</v>
      </c>
      <c r="H508" s="205" t="s">
        <v>14</v>
      </c>
      <c r="I508" s="106"/>
      <c r="J508" s="216"/>
      <c r="K508" s="834"/>
      <c r="L508" s="97" t="str">
        <f t="shared" si="17"/>
        <v/>
      </c>
      <c r="M508" s="108"/>
      <c r="N508" s="4"/>
      <c r="O508" s="115"/>
      <c r="P508" s="217"/>
      <c r="Q508" s="112"/>
      <c r="R508" s="507"/>
    </row>
    <row r="509" spans="1:18">
      <c r="A509" s="99">
        <v>2</v>
      </c>
      <c r="B509" s="215">
        <v>39878</v>
      </c>
      <c r="C509" s="3" t="s">
        <v>1168</v>
      </c>
      <c r="D509" s="191" t="s">
        <v>1169</v>
      </c>
      <c r="E509" s="235" t="s">
        <v>1074</v>
      </c>
      <c r="F509" s="230" t="s">
        <v>420</v>
      </c>
      <c r="G509" s="192">
        <v>6700000</v>
      </c>
      <c r="H509" s="205" t="s">
        <v>14</v>
      </c>
      <c r="I509" s="106"/>
      <c r="J509" s="216"/>
      <c r="K509" s="834"/>
      <c r="L509" s="97" t="str">
        <f t="shared" si="17"/>
        <v/>
      </c>
      <c r="M509" s="108"/>
      <c r="N509" s="4"/>
      <c r="O509" s="115"/>
      <c r="P509" s="217"/>
      <c r="Q509" s="112"/>
      <c r="R509" s="507"/>
    </row>
    <row r="510" spans="1:18">
      <c r="A510" s="99">
        <v>2</v>
      </c>
      <c r="B510" s="215">
        <v>39878</v>
      </c>
      <c r="C510" s="3" t="s">
        <v>1170</v>
      </c>
      <c r="D510" s="191" t="s">
        <v>1171</v>
      </c>
      <c r="E510" s="235" t="s">
        <v>1074</v>
      </c>
      <c r="F510" s="230" t="s">
        <v>420</v>
      </c>
      <c r="G510" s="192">
        <v>4389000</v>
      </c>
      <c r="H510" s="205" t="s">
        <v>14</v>
      </c>
      <c r="I510" s="106"/>
      <c r="J510" s="216"/>
      <c r="K510" s="834"/>
      <c r="L510" s="97" t="str">
        <f t="shared" si="17"/>
        <v/>
      </c>
      <c r="M510" s="108"/>
      <c r="N510" s="4"/>
      <c r="O510" s="115"/>
      <c r="P510" s="217"/>
      <c r="Q510" s="112"/>
      <c r="R510" s="507"/>
    </row>
    <row r="511" spans="1:18">
      <c r="A511" s="99">
        <v>2</v>
      </c>
      <c r="B511" s="215">
        <v>39878</v>
      </c>
      <c r="C511" s="3" t="s">
        <v>1172</v>
      </c>
      <c r="D511" s="191" t="s">
        <v>1173</v>
      </c>
      <c r="E511" s="235" t="s">
        <v>1039</v>
      </c>
      <c r="F511" s="230" t="s">
        <v>420</v>
      </c>
      <c r="G511" s="192">
        <v>5000000</v>
      </c>
      <c r="H511" s="205" t="s">
        <v>14</v>
      </c>
      <c r="I511" s="106"/>
      <c r="J511" s="216"/>
      <c r="K511" s="834"/>
      <c r="L511" s="97" t="str">
        <f t="shared" si="17"/>
        <v/>
      </c>
      <c r="M511" s="108"/>
      <c r="N511" s="4"/>
      <c r="O511" s="115"/>
      <c r="P511" s="217"/>
      <c r="Q511" s="112"/>
      <c r="R511" s="507"/>
    </row>
    <row r="512" spans="1:18">
      <c r="A512" s="99">
        <v>2</v>
      </c>
      <c r="B512" s="215">
        <v>39878</v>
      </c>
      <c r="C512" s="3" t="s">
        <v>1174</v>
      </c>
      <c r="D512" s="191" t="s">
        <v>1175</v>
      </c>
      <c r="E512" s="235" t="s">
        <v>1074</v>
      </c>
      <c r="F512" s="230" t="s">
        <v>420</v>
      </c>
      <c r="G512" s="192">
        <v>3000000</v>
      </c>
      <c r="H512" s="205" t="s">
        <v>14</v>
      </c>
      <c r="I512" s="106"/>
      <c r="J512" s="216"/>
      <c r="K512" s="834"/>
      <c r="L512" s="97" t="str">
        <f t="shared" si="17"/>
        <v/>
      </c>
      <c r="M512" s="108"/>
      <c r="N512" s="4"/>
      <c r="O512" s="115"/>
      <c r="P512" s="217"/>
      <c r="Q512" s="112"/>
      <c r="R512" s="507"/>
    </row>
    <row r="513" spans="1:18">
      <c r="A513" s="99">
        <v>2</v>
      </c>
      <c r="B513" s="215">
        <v>39878</v>
      </c>
      <c r="C513" s="3" t="s">
        <v>1176</v>
      </c>
      <c r="D513" s="191" t="s">
        <v>1177</v>
      </c>
      <c r="E513" s="235" t="s">
        <v>1021</v>
      </c>
      <c r="F513" s="230" t="s">
        <v>420</v>
      </c>
      <c r="G513" s="192">
        <v>500000</v>
      </c>
      <c r="H513" s="205" t="s">
        <v>14</v>
      </c>
      <c r="I513" s="106"/>
      <c r="J513" s="216"/>
      <c r="K513" s="834"/>
      <c r="L513" s="97" t="str">
        <f t="shared" si="17"/>
        <v/>
      </c>
      <c r="M513" s="108"/>
      <c r="N513" s="4"/>
      <c r="O513" s="115"/>
      <c r="P513" s="217"/>
      <c r="Q513" s="112"/>
      <c r="R513" s="507"/>
    </row>
    <row r="514" spans="1:18">
      <c r="A514" s="99">
        <v>2</v>
      </c>
      <c r="B514" s="215">
        <v>39878</v>
      </c>
      <c r="C514" s="3" t="s">
        <v>1178</v>
      </c>
      <c r="D514" s="191" t="s">
        <v>1179</v>
      </c>
      <c r="E514" s="235" t="s">
        <v>1074</v>
      </c>
      <c r="F514" s="230" t="s">
        <v>420</v>
      </c>
      <c r="G514" s="192">
        <v>9982000</v>
      </c>
      <c r="H514" s="205" t="s">
        <v>14</v>
      </c>
      <c r="I514" s="106"/>
      <c r="J514" s="216"/>
      <c r="K514" s="834"/>
      <c r="L514" s="97" t="str">
        <f t="shared" si="17"/>
        <v/>
      </c>
      <c r="M514" s="108"/>
      <c r="N514" s="4"/>
      <c r="O514" s="115"/>
      <c r="P514" s="217"/>
      <c r="Q514" s="112"/>
      <c r="R514" s="507"/>
    </row>
    <row r="515" spans="1:18">
      <c r="A515" s="99">
        <v>2</v>
      </c>
      <c r="B515" s="215">
        <v>39878</v>
      </c>
      <c r="C515" s="3" t="s">
        <v>1180</v>
      </c>
      <c r="D515" s="191" t="s">
        <v>814</v>
      </c>
      <c r="E515" s="235" t="s">
        <v>1001</v>
      </c>
      <c r="F515" s="230" t="s">
        <v>420</v>
      </c>
      <c r="G515" s="192">
        <v>23200000</v>
      </c>
      <c r="H515" s="205" t="s">
        <v>14</v>
      </c>
      <c r="I515" s="106"/>
      <c r="J515" s="216"/>
      <c r="K515" s="834"/>
      <c r="L515" s="97" t="str">
        <f t="shared" si="17"/>
        <v/>
      </c>
      <c r="M515" s="108"/>
      <c r="N515" s="4"/>
      <c r="O515" s="115"/>
      <c r="P515" s="217"/>
      <c r="Q515" s="112"/>
      <c r="R515" s="507"/>
    </row>
    <row r="516" spans="1:18">
      <c r="A516" s="99">
        <v>2</v>
      </c>
      <c r="B516" s="215">
        <v>39878</v>
      </c>
      <c r="C516" s="3" t="s">
        <v>1181</v>
      </c>
      <c r="D516" s="191" t="s">
        <v>1182</v>
      </c>
      <c r="E516" s="235" t="s">
        <v>1050</v>
      </c>
      <c r="F516" s="230" t="s">
        <v>420</v>
      </c>
      <c r="G516" s="192">
        <v>12325000</v>
      </c>
      <c r="H516" s="205" t="s">
        <v>14</v>
      </c>
      <c r="I516" s="106"/>
      <c r="J516" s="216"/>
      <c r="K516" s="834"/>
      <c r="L516" s="97" t="str">
        <f t="shared" si="17"/>
        <v/>
      </c>
      <c r="M516" s="108"/>
      <c r="N516" s="4"/>
      <c r="O516" s="115"/>
      <c r="P516" s="217"/>
      <c r="Q516" s="112"/>
      <c r="R516" s="507"/>
    </row>
    <row r="517" spans="1:18">
      <c r="A517" s="99"/>
      <c r="B517" s="215">
        <v>39885</v>
      </c>
      <c r="C517" s="3" t="s">
        <v>1186</v>
      </c>
      <c r="D517" s="191" t="s">
        <v>1189</v>
      </c>
      <c r="E517" s="235" t="s">
        <v>1190</v>
      </c>
      <c r="F517" s="104" t="s">
        <v>498</v>
      </c>
      <c r="G517" s="192">
        <v>72927000</v>
      </c>
      <c r="H517" s="205" t="s">
        <v>14</v>
      </c>
      <c r="I517" s="106"/>
      <c r="J517" s="216"/>
      <c r="K517" s="834"/>
      <c r="L517" s="97" t="str">
        <f t="shared" si="17"/>
        <v/>
      </c>
      <c r="M517" s="108"/>
      <c r="N517" s="4"/>
      <c r="O517" s="115"/>
      <c r="P517" s="217"/>
      <c r="Q517" s="112"/>
      <c r="R517" s="507"/>
    </row>
    <row r="518" spans="1:18">
      <c r="A518" s="99"/>
      <c r="B518" s="215">
        <v>39885</v>
      </c>
      <c r="C518" s="3" t="s">
        <v>1187</v>
      </c>
      <c r="D518" s="191" t="s">
        <v>1191</v>
      </c>
      <c r="E518" s="235" t="s">
        <v>1106</v>
      </c>
      <c r="F518" s="104" t="s">
        <v>498</v>
      </c>
      <c r="G518" s="192">
        <v>8816000</v>
      </c>
      <c r="H518" s="205" t="s">
        <v>14</v>
      </c>
      <c r="I518" s="106"/>
      <c r="J518" s="216"/>
      <c r="K518" s="834"/>
      <c r="L518" s="97" t="str">
        <f t="shared" si="17"/>
        <v/>
      </c>
      <c r="M518" s="108"/>
      <c r="N518" s="4"/>
      <c r="O518" s="115"/>
      <c r="P518" s="217"/>
      <c r="Q518" s="112"/>
      <c r="R518" s="507"/>
    </row>
    <row r="519" spans="1:18">
      <c r="A519" s="99"/>
      <c r="B519" s="215">
        <v>39885</v>
      </c>
      <c r="C519" s="3" t="s">
        <v>1220</v>
      </c>
      <c r="D519" s="191" t="s">
        <v>1192</v>
      </c>
      <c r="E519" s="235" t="s">
        <v>987</v>
      </c>
      <c r="F519" s="104" t="s">
        <v>498</v>
      </c>
      <c r="G519" s="192">
        <v>17390000</v>
      </c>
      <c r="H519" s="205" t="s">
        <v>14</v>
      </c>
      <c r="I519" s="106"/>
      <c r="J519" s="216"/>
      <c r="K519" s="834"/>
      <c r="L519" s="97" t="str">
        <f t="shared" si="17"/>
        <v/>
      </c>
      <c r="M519" s="108"/>
      <c r="N519" s="4"/>
      <c r="O519" s="115"/>
      <c r="P519" s="217"/>
      <c r="Q519" s="112"/>
      <c r="R519" s="507"/>
    </row>
    <row r="520" spans="1:18">
      <c r="A520" s="99"/>
      <c r="B520" s="215">
        <v>39885</v>
      </c>
      <c r="C520" s="3" t="s">
        <v>1222</v>
      </c>
      <c r="D520" s="191" t="s">
        <v>1193</v>
      </c>
      <c r="E520" s="235" t="s">
        <v>985</v>
      </c>
      <c r="F520" s="104" t="s">
        <v>498</v>
      </c>
      <c r="G520" s="192">
        <v>1224558000</v>
      </c>
      <c r="H520" s="205" t="s">
        <v>14</v>
      </c>
      <c r="I520" s="106">
        <v>40289</v>
      </c>
      <c r="J520" s="216">
        <v>4</v>
      </c>
      <c r="K520" s="291">
        <v>1224558000</v>
      </c>
      <c r="L520" s="97">
        <f t="shared" si="17"/>
        <v>0</v>
      </c>
      <c r="M520" s="108" t="s">
        <v>1282</v>
      </c>
      <c r="N520" s="4">
        <v>40366</v>
      </c>
      <c r="O520" s="115" t="s">
        <v>1282</v>
      </c>
      <c r="P520" s="217"/>
      <c r="Q520" s="112" t="s">
        <v>1648</v>
      </c>
      <c r="R520" s="507">
        <v>172000000</v>
      </c>
    </row>
    <row r="521" spans="1:18">
      <c r="A521" s="99"/>
      <c r="B521" s="215">
        <v>39885</v>
      </c>
      <c r="C521" s="3" t="s">
        <v>1188</v>
      </c>
      <c r="D521" s="191" t="s">
        <v>1194</v>
      </c>
      <c r="E521" s="235" t="s">
        <v>1008</v>
      </c>
      <c r="F521" s="104" t="s">
        <v>498</v>
      </c>
      <c r="G521" s="192">
        <v>9266000</v>
      </c>
      <c r="H521" s="205" t="s">
        <v>14</v>
      </c>
      <c r="I521" s="106"/>
      <c r="J521" s="216"/>
      <c r="K521" s="834"/>
      <c r="L521" s="97" t="str">
        <f t="shared" si="17"/>
        <v/>
      </c>
      <c r="M521" s="108"/>
      <c r="N521" s="4"/>
      <c r="O521" s="115"/>
      <c r="P521" s="217"/>
      <c r="Q521" s="112"/>
      <c r="R521" s="507"/>
    </row>
    <row r="522" spans="1:18" s="678" customFormat="1" ht="28.5">
      <c r="A522" s="557" t="s">
        <v>1970</v>
      </c>
      <c r="B522" s="676">
        <v>39885</v>
      </c>
      <c r="C522" s="1560" t="s">
        <v>1195</v>
      </c>
      <c r="D522" s="1560" t="s">
        <v>1207</v>
      </c>
      <c r="E522" s="243" t="s">
        <v>132</v>
      </c>
      <c r="F522" s="677" t="s">
        <v>654</v>
      </c>
      <c r="G522" s="649">
        <v>17000000</v>
      </c>
      <c r="H522" s="650" t="s">
        <v>14</v>
      </c>
      <c r="I522" s="124">
        <v>40403</v>
      </c>
      <c r="J522" s="221">
        <v>4</v>
      </c>
      <c r="K522" s="835">
        <v>17000000</v>
      </c>
      <c r="L522" s="132">
        <f t="shared" si="17"/>
        <v>0</v>
      </c>
      <c r="M522" s="653" t="s">
        <v>591</v>
      </c>
      <c r="N522" s="654" t="s">
        <v>591</v>
      </c>
      <c r="O522" s="1566" t="s">
        <v>591</v>
      </c>
      <c r="P522" s="655"/>
      <c r="Q522" s="656" t="s">
        <v>1578</v>
      </c>
      <c r="R522" s="546" t="s">
        <v>591</v>
      </c>
    </row>
    <row r="523" spans="1:18">
      <c r="A523" s="99">
        <v>2</v>
      </c>
      <c r="B523" s="215">
        <v>39885</v>
      </c>
      <c r="C523" s="3" t="s">
        <v>1196</v>
      </c>
      <c r="D523" s="191" t="s">
        <v>1208</v>
      </c>
      <c r="E523" s="235" t="s">
        <v>1064</v>
      </c>
      <c r="F523" s="230" t="s">
        <v>420</v>
      </c>
      <c r="G523" s="192">
        <v>21100000</v>
      </c>
      <c r="H523" s="205" t="s">
        <v>14</v>
      </c>
      <c r="I523" s="106"/>
      <c r="J523" s="216"/>
      <c r="K523" s="834"/>
      <c r="L523" s="97" t="str">
        <f t="shared" si="17"/>
        <v/>
      </c>
      <c r="M523" s="108"/>
      <c r="N523" s="4"/>
      <c r="O523" s="115"/>
      <c r="P523" s="217"/>
      <c r="Q523" s="112"/>
      <c r="R523" s="507"/>
    </row>
    <row r="524" spans="1:18">
      <c r="A524" s="99">
        <v>2</v>
      </c>
      <c r="B524" s="215">
        <v>39885</v>
      </c>
      <c r="C524" s="3" t="s">
        <v>1197</v>
      </c>
      <c r="D524" s="191" t="s">
        <v>1209</v>
      </c>
      <c r="E524" s="235" t="s">
        <v>1021</v>
      </c>
      <c r="F524" s="230" t="s">
        <v>420</v>
      </c>
      <c r="G524" s="192">
        <v>425000</v>
      </c>
      <c r="H524" s="205" t="s">
        <v>14</v>
      </c>
      <c r="I524" s="106">
        <v>40541</v>
      </c>
      <c r="J524" s="216">
        <v>4</v>
      </c>
      <c r="K524" s="834">
        <v>425000</v>
      </c>
      <c r="L524" s="97">
        <f t="shared" si="17"/>
        <v>0</v>
      </c>
      <c r="M524" s="108" t="s">
        <v>309</v>
      </c>
      <c r="N524" s="4">
        <v>40541</v>
      </c>
      <c r="O524" s="115" t="s">
        <v>654</v>
      </c>
      <c r="P524" s="217" t="s">
        <v>314</v>
      </c>
      <c r="Q524" s="112" t="s">
        <v>1648</v>
      </c>
      <c r="R524" s="507">
        <v>21000</v>
      </c>
    </row>
    <row r="525" spans="1:18">
      <c r="A525" s="99">
        <v>2</v>
      </c>
      <c r="B525" s="215">
        <v>39885</v>
      </c>
      <c r="C525" s="3" t="s">
        <v>1198</v>
      </c>
      <c r="D525" s="191" t="s">
        <v>866</v>
      </c>
      <c r="E525" s="235" t="s">
        <v>1074</v>
      </c>
      <c r="F525" s="230" t="s">
        <v>420</v>
      </c>
      <c r="G525" s="192">
        <v>10000000</v>
      </c>
      <c r="H525" s="205" t="s">
        <v>14</v>
      </c>
      <c r="I525" s="106">
        <v>40135</v>
      </c>
      <c r="J525" s="216">
        <v>4</v>
      </c>
      <c r="K525" s="834">
        <v>10000000</v>
      </c>
      <c r="L525" s="97">
        <f t="shared" si="17"/>
        <v>0</v>
      </c>
      <c r="M525" s="188" t="s">
        <v>309</v>
      </c>
      <c r="N525" s="4">
        <v>40135</v>
      </c>
      <c r="O525" s="115" t="s">
        <v>654</v>
      </c>
      <c r="P525" s="217" t="s">
        <v>314</v>
      </c>
      <c r="Q525" s="112" t="s">
        <v>1648</v>
      </c>
      <c r="R525" s="507">
        <v>500000</v>
      </c>
    </row>
    <row r="526" spans="1:18">
      <c r="A526" s="99">
        <v>2</v>
      </c>
      <c r="B526" s="215">
        <v>39885</v>
      </c>
      <c r="C526" s="3" t="s">
        <v>1199</v>
      </c>
      <c r="D526" s="191" t="s">
        <v>930</v>
      </c>
      <c r="E526" s="235" t="s">
        <v>989</v>
      </c>
      <c r="F526" s="230" t="s">
        <v>420</v>
      </c>
      <c r="G526" s="192">
        <v>3370000</v>
      </c>
      <c r="H526" s="205" t="s">
        <v>14</v>
      </c>
      <c r="I526" s="106"/>
      <c r="J526" s="216"/>
      <c r="K526" s="834"/>
      <c r="L526" s="97" t="str">
        <f t="shared" si="17"/>
        <v/>
      </c>
      <c r="M526" s="108"/>
      <c r="N526" s="4"/>
      <c r="O526" s="115"/>
      <c r="P526" s="217"/>
      <c r="Q526" s="112"/>
      <c r="R526" s="507"/>
    </row>
    <row r="527" spans="1:18">
      <c r="A527" s="99">
        <v>2</v>
      </c>
      <c r="B527" s="215">
        <v>39885</v>
      </c>
      <c r="C527" s="3" t="s">
        <v>1200</v>
      </c>
      <c r="D527" s="191" t="s">
        <v>1210</v>
      </c>
      <c r="E527" s="235" t="s">
        <v>1211</v>
      </c>
      <c r="F527" s="230" t="s">
        <v>420</v>
      </c>
      <c r="G527" s="192">
        <v>13900000</v>
      </c>
      <c r="H527" s="205" t="s">
        <v>14</v>
      </c>
      <c r="I527" s="106"/>
      <c r="J527" s="216"/>
      <c r="K527" s="834"/>
      <c r="L527" s="97" t="str">
        <f t="shared" si="17"/>
        <v/>
      </c>
      <c r="M527" s="108"/>
      <c r="N527" s="4"/>
      <c r="O527" s="115"/>
      <c r="P527" s="217"/>
      <c r="Q527" s="112"/>
      <c r="R527" s="507"/>
    </row>
    <row r="528" spans="1:18">
      <c r="A528" s="99">
        <v>2</v>
      </c>
      <c r="B528" s="215">
        <v>39885</v>
      </c>
      <c r="C528" s="3" t="s">
        <v>1201</v>
      </c>
      <c r="D528" s="191" t="s">
        <v>1212</v>
      </c>
      <c r="E528" s="235" t="s">
        <v>1005</v>
      </c>
      <c r="F528" s="230" t="s">
        <v>420</v>
      </c>
      <c r="G528" s="192">
        <v>3000000</v>
      </c>
      <c r="H528" s="205" t="s">
        <v>14</v>
      </c>
      <c r="I528" s="106"/>
      <c r="J528" s="216"/>
      <c r="K528" s="834"/>
      <c r="L528" s="97" t="str">
        <f t="shared" si="17"/>
        <v/>
      </c>
      <c r="M528" s="108"/>
      <c r="N528" s="4"/>
      <c r="O528" s="115"/>
      <c r="P528" s="217"/>
      <c r="Q528" s="112"/>
      <c r="R528" s="507"/>
    </row>
    <row r="529" spans="1:18">
      <c r="A529" s="99">
        <v>2</v>
      </c>
      <c r="B529" s="215">
        <v>39885</v>
      </c>
      <c r="C529" s="3" t="s">
        <v>1202</v>
      </c>
      <c r="D529" s="191" t="s">
        <v>1213</v>
      </c>
      <c r="E529" s="235" t="s">
        <v>1001</v>
      </c>
      <c r="F529" s="230" t="s">
        <v>420</v>
      </c>
      <c r="G529" s="192">
        <v>10000000</v>
      </c>
      <c r="H529" s="205" t="s">
        <v>14</v>
      </c>
      <c r="I529" s="106"/>
      <c r="J529" s="216"/>
      <c r="K529" s="834"/>
      <c r="L529" s="97" t="str">
        <f t="shared" si="17"/>
        <v/>
      </c>
      <c r="M529" s="108"/>
      <c r="N529" s="4"/>
      <c r="O529" s="115"/>
      <c r="P529" s="217"/>
      <c r="Q529" s="112"/>
      <c r="R529" s="507"/>
    </row>
    <row r="530" spans="1:18" s="237" customFormat="1" ht="57">
      <c r="A530" s="557" t="s">
        <v>2000</v>
      </c>
      <c r="B530" s="1559">
        <v>39885</v>
      </c>
      <c r="C530" s="1561" t="s">
        <v>1221</v>
      </c>
      <c r="D530" s="1560" t="s">
        <v>1214</v>
      </c>
      <c r="E530" s="236" t="s">
        <v>1215</v>
      </c>
      <c r="F530" s="234" t="s">
        <v>654</v>
      </c>
      <c r="G530" s="196">
        <v>6000000</v>
      </c>
      <c r="H530" s="220" t="s">
        <v>14</v>
      </c>
      <c r="I530" s="124">
        <v>40424</v>
      </c>
      <c r="J530" s="221">
        <v>4</v>
      </c>
      <c r="K530" s="835">
        <v>6000000</v>
      </c>
      <c r="L530" s="132">
        <f t="shared" si="17"/>
        <v>0</v>
      </c>
      <c r="M530" s="653" t="s">
        <v>591</v>
      </c>
      <c r="N530" s="654" t="s">
        <v>591</v>
      </c>
      <c r="O530" s="1566" t="s">
        <v>591</v>
      </c>
      <c r="P530" s="655"/>
      <c r="Q530" s="656" t="s">
        <v>1578</v>
      </c>
      <c r="R530" s="546" t="s">
        <v>591</v>
      </c>
    </row>
    <row r="531" spans="1:18">
      <c r="A531" s="99">
        <v>2</v>
      </c>
      <c r="B531" s="215">
        <v>39885</v>
      </c>
      <c r="C531" s="3" t="s">
        <v>1219</v>
      </c>
      <c r="D531" s="191" t="s">
        <v>1216</v>
      </c>
      <c r="E531" s="235" t="s">
        <v>985</v>
      </c>
      <c r="F531" s="230" t="s">
        <v>420</v>
      </c>
      <c r="G531" s="192">
        <v>607000</v>
      </c>
      <c r="H531" s="205" t="s">
        <v>14</v>
      </c>
      <c r="I531" s="106"/>
      <c r="J531" s="216"/>
      <c r="K531" s="834"/>
      <c r="L531" s="97" t="str">
        <f t="shared" si="17"/>
        <v/>
      </c>
      <c r="M531" s="108"/>
      <c r="N531" s="4"/>
      <c r="O531" s="115"/>
      <c r="P531" s="217"/>
      <c r="Q531" s="112"/>
      <c r="R531" s="507"/>
    </row>
    <row r="532" spans="1:18">
      <c r="A532" s="99">
        <v>2</v>
      </c>
      <c r="B532" s="215">
        <v>39885</v>
      </c>
      <c r="C532" s="3" t="s">
        <v>1203</v>
      </c>
      <c r="D532" s="191" t="s">
        <v>91</v>
      </c>
      <c r="E532" s="235" t="s">
        <v>1217</v>
      </c>
      <c r="F532" s="230" t="s">
        <v>420</v>
      </c>
      <c r="G532" s="192">
        <v>2672000</v>
      </c>
      <c r="H532" s="205" t="s">
        <v>14</v>
      </c>
      <c r="I532" s="106"/>
      <c r="J532" s="216"/>
      <c r="K532" s="834"/>
      <c r="L532" s="97" t="str">
        <f t="shared" si="17"/>
        <v/>
      </c>
      <c r="M532" s="108"/>
      <c r="N532" s="4"/>
      <c r="O532" s="115"/>
      <c r="P532" s="217"/>
      <c r="Q532" s="112"/>
      <c r="R532" s="507"/>
    </row>
    <row r="533" spans="1:18">
      <c r="A533" s="99">
        <v>2</v>
      </c>
      <c r="B533" s="215">
        <v>39885</v>
      </c>
      <c r="C533" s="3" t="s">
        <v>1204</v>
      </c>
      <c r="D533" s="191" t="s">
        <v>1218</v>
      </c>
      <c r="E533" s="235" t="s">
        <v>1024</v>
      </c>
      <c r="F533" s="230" t="s">
        <v>420</v>
      </c>
      <c r="G533" s="192">
        <v>9516000</v>
      </c>
      <c r="H533" s="205" t="s">
        <v>14</v>
      </c>
      <c r="I533" s="106"/>
      <c r="J533" s="216"/>
      <c r="K533" s="834"/>
      <c r="L533" s="97" t="str">
        <f t="shared" si="17"/>
        <v/>
      </c>
      <c r="M533" s="108"/>
      <c r="N533" s="4"/>
      <c r="O533" s="115"/>
      <c r="P533" s="217"/>
      <c r="Q533" s="112"/>
      <c r="R533" s="507"/>
    </row>
    <row r="534" spans="1:18">
      <c r="A534" s="99">
        <v>2</v>
      </c>
      <c r="B534" s="215">
        <v>39885</v>
      </c>
      <c r="C534" s="3" t="s">
        <v>1205</v>
      </c>
      <c r="D534" s="191" t="s">
        <v>705</v>
      </c>
      <c r="E534" s="235" t="s">
        <v>1069</v>
      </c>
      <c r="F534" s="230" t="s">
        <v>420</v>
      </c>
      <c r="G534" s="192">
        <v>18215000</v>
      </c>
      <c r="H534" s="205" t="s">
        <v>14</v>
      </c>
      <c r="I534" s="106"/>
      <c r="J534" s="216"/>
      <c r="K534" s="834"/>
      <c r="L534" s="97" t="str">
        <f t="shared" si="17"/>
        <v/>
      </c>
      <c r="M534" s="108"/>
      <c r="N534" s="4"/>
      <c r="O534" s="115"/>
      <c r="P534" s="217"/>
      <c r="Q534" s="112"/>
      <c r="R534" s="507"/>
    </row>
    <row r="535" spans="1:18">
      <c r="A535" s="99">
        <v>2</v>
      </c>
      <c r="B535" s="215">
        <v>39885</v>
      </c>
      <c r="C535" s="3" t="s">
        <v>1206</v>
      </c>
      <c r="D535" s="191" t="s">
        <v>881</v>
      </c>
      <c r="E535" s="235" t="s">
        <v>1050</v>
      </c>
      <c r="F535" s="230" t="s">
        <v>420</v>
      </c>
      <c r="G535" s="192">
        <v>6398000</v>
      </c>
      <c r="H535" s="205" t="s">
        <v>14</v>
      </c>
      <c r="I535" s="106"/>
      <c r="J535" s="216"/>
      <c r="K535" s="834"/>
      <c r="L535" s="97" t="str">
        <f t="shared" si="17"/>
        <v/>
      </c>
      <c r="M535" s="108"/>
      <c r="N535" s="4"/>
      <c r="O535" s="115"/>
      <c r="P535" s="217"/>
      <c r="Q535" s="112"/>
      <c r="R535" s="507"/>
    </row>
    <row r="536" spans="1:18">
      <c r="A536" s="99"/>
      <c r="B536" s="215">
        <v>39892</v>
      </c>
      <c r="C536" s="3" t="s">
        <v>1223</v>
      </c>
      <c r="D536" s="191" t="s">
        <v>1231</v>
      </c>
      <c r="E536" s="235" t="s">
        <v>987</v>
      </c>
      <c r="F536" s="104" t="s">
        <v>498</v>
      </c>
      <c r="G536" s="192">
        <v>21000000</v>
      </c>
      <c r="H536" s="205" t="s">
        <v>14</v>
      </c>
      <c r="I536" s="106"/>
      <c r="J536" s="216"/>
      <c r="K536" s="834"/>
      <c r="L536" s="97" t="str">
        <f t="shared" si="17"/>
        <v/>
      </c>
      <c r="M536" s="108"/>
      <c r="N536" s="4"/>
      <c r="O536" s="115"/>
      <c r="P536" s="217"/>
      <c r="Q536" s="112"/>
      <c r="R536" s="507"/>
    </row>
    <row r="537" spans="1:18">
      <c r="A537" s="99">
        <v>2</v>
      </c>
      <c r="B537" s="215">
        <v>39892</v>
      </c>
      <c r="C537" s="3" t="s">
        <v>1240</v>
      </c>
      <c r="D537" s="191" t="s">
        <v>1232</v>
      </c>
      <c r="E537" s="235" t="s">
        <v>1024</v>
      </c>
      <c r="F537" s="230" t="s">
        <v>420</v>
      </c>
      <c r="G537" s="192">
        <v>20000000</v>
      </c>
      <c r="H537" s="205" t="s">
        <v>14</v>
      </c>
      <c r="I537" s="106"/>
      <c r="J537" s="216"/>
      <c r="K537" s="834"/>
      <c r="L537" s="97" t="str">
        <f t="shared" si="17"/>
        <v/>
      </c>
      <c r="M537" s="108"/>
      <c r="N537" s="4"/>
      <c r="O537" s="115"/>
      <c r="P537" s="217"/>
      <c r="Q537" s="112"/>
      <c r="R537" s="507"/>
    </row>
    <row r="538" spans="1:18">
      <c r="A538" s="99">
        <v>2</v>
      </c>
      <c r="B538" s="215">
        <v>39892</v>
      </c>
      <c r="C538" s="3" t="s">
        <v>1224</v>
      </c>
      <c r="D538" s="191" t="s">
        <v>929</v>
      </c>
      <c r="E538" s="235" t="s">
        <v>1127</v>
      </c>
      <c r="F538" s="230" t="s">
        <v>420</v>
      </c>
      <c r="G538" s="192">
        <v>17836000</v>
      </c>
      <c r="H538" s="205" t="s">
        <v>14</v>
      </c>
      <c r="I538" s="106"/>
      <c r="J538" s="216"/>
      <c r="K538" s="834"/>
      <c r="L538" s="97" t="str">
        <f t="shared" si="17"/>
        <v/>
      </c>
      <c r="M538" s="108"/>
      <c r="N538" s="4"/>
      <c r="O538" s="115"/>
      <c r="P538" s="217"/>
      <c r="Q538" s="112"/>
      <c r="R538" s="507"/>
    </row>
    <row r="539" spans="1:18">
      <c r="A539" s="99">
        <v>2</v>
      </c>
      <c r="B539" s="215">
        <v>39892</v>
      </c>
      <c r="C539" s="3" t="s">
        <v>1225</v>
      </c>
      <c r="D539" s="191" t="s">
        <v>1233</v>
      </c>
      <c r="E539" s="235" t="s">
        <v>1045</v>
      </c>
      <c r="F539" s="230" t="s">
        <v>420</v>
      </c>
      <c r="G539" s="192">
        <v>4500000</v>
      </c>
      <c r="H539" s="205" t="s">
        <v>14</v>
      </c>
      <c r="I539" s="106"/>
      <c r="J539" s="216"/>
      <c r="K539" s="834"/>
      <c r="L539" s="97" t="str">
        <f t="shared" si="17"/>
        <v/>
      </c>
      <c r="M539" s="108"/>
      <c r="N539" s="4"/>
      <c r="O539" s="115"/>
      <c r="P539" s="217"/>
      <c r="Q539" s="112"/>
      <c r="R539" s="507"/>
    </row>
    <row r="540" spans="1:18">
      <c r="A540" s="99">
        <v>2</v>
      </c>
      <c r="B540" s="215">
        <v>39892</v>
      </c>
      <c r="C540" s="3" t="s">
        <v>1241</v>
      </c>
      <c r="D540" s="191" t="s">
        <v>1234</v>
      </c>
      <c r="E540" s="235" t="s">
        <v>1005</v>
      </c>
      <c r="F540" s="230" t="s">
        <v>420</v>
      </c>
      <c r="G540" s="192">
        <v>470000</v>
      </c>
      <c r="H540" s="205" t="s">
        <v>14</v>
      </c>
      <c r="I540" s="106"/>
      <c r="J540" s="216"/>
      <c r="K540" s="834"/>
      <c r="L540" s="97" t="str">
        <f t="shared" si="17"/>
        <v/>
      </c>
      <c r="M540" s="108"/>
      <c r="N540" s="4"/>
      <c r="O540" s="115"/>
      <c r="P540" s="217"/>
      <c r="Q540" s="112"/>
      <c r="R540" s="507"/>
    </row>
    <row r="541" spans="1:18">
      <c r="A541" s="99">
        <v>2</v>
      </c>
      <c r="B541" s="215">
        <v>39892</v>
      </c>
      <c r="C541" s="3" t="s">
        <v>1226</v>
      </c>
      <c r="D541" s="191" t="s">
        <v>1235</v>
      </c>
      <c r="E541" s="235" t="s">
        <v>1024</v>
      </c>
      <c r="F541" s="230" t="s">
        <v>420</v>
      </c>
      <c r="G541" s="192">
        <v>3900000</v>
      </c>
      <c r="H541" s="205" t="s">
        <v>14</v>
      </c>
      <c r="I541" s="106"/>
      <c r="J541" s="216"/>
      <c r="K541" s="834"/>
      <c r="L541" s="97" t="str">
        <f t="shared" si="17"/>
        <v/>
      </c>
      <c r="M541" s="108"/>
      <c r="N541" s="4"/>
      <c r="O541" s="115"/>
      <c r="P541" s="217"/>
      <c r="Q541" s="112"/>
      <c r="R541" s="507"/>
    </row>
    <row r="542" spans="1:18">
      <c r="A542" s="99">
        <v>2</v>
      </c>
      <c r="B542" s="215">
        <v>39892</v>
      </c>
      <c r="C542" s="3" t="s">
        <v>1227</v>
      </c>
      <c r="D542" s="191" t="s">
        <v>1236</v>
      </c>
      <c r="E542" s="235" t="s">
        <v>1074</v>
      </c>
      <c r="F542" s="230" t="s">
        <v>420</v>
      </c>
      <c r="G542" s="192">
        <v>9500000</v>
      </c>
      <c r="H542" s="205" t="s">
        <v>14</v>
      </c>
      <c r="I542" s="106"/>
      <c r="J542" s="216"/>
      <c r="K542" s="834"/>
      <c r="L542" s="97" t="str">
        <f t="shared" si="17"/>
        <v/>
      </c>
      <c r="M542" s="108"/>
      <c r="N542" s="4"/>
      <c r="O542" s="115"/>
      <c r="P542" s="217"/>
      <c r="Q542" s="112"/>
      <c r="R542" s="507"/>
    </row>
    <row r="543" spans="1:18">
      <c r="A543" s="99">
        <v>2</v>
      </c>
      <c r="B543" s="215">
        <v>39892</v>
      </c>
      <c r="C543" s="3" t="s">
        <v>1228</v>
      </c>
      <c r="D543" s="191" t="s">
        <v>1237</v>
      </c>
      <c r="E543" s="235" t="s">
        <v>1127</v>
      </c>
      <c r="F543" s="230" t="s">
        <v>420</v>
      </c>
      <c r="G543" s="192">
        <v>2400000</v>
      </c>
      <c r="H543" s="205" t="s">
        <v>14</v>
      </c>
      <c r="I543" s="106"/>
      <c r="J543" s="216"/>
      <c r="K543" s="834"/>
      <c r="L543" s="97" t="str">
        <f t="shared" si="17"/>
        <v/>
      </c>
      <c r="M543" s="108"/>
      <c r="N543" s="4"/>
      <c r="O543" s="115"/>
      <c r="P543" s="217"/>
      <c r="Q543" s="112"/>
      <c r="R543" s="507"/>
    </row>
    <row r="544" spans="1:18">
      <c r="A544" s="99">
        <v>2</v>
      </c>
      <c r="B544" s="215">
        <v>39892</v>
      </c>
      <c r="C544" s="3" t="s">
        <v>1229</v>
      </c>
      <c r="D544" s="191" t="s">
        <v>1238</v>
      </c>
      <c r="E544" s="235" t="s">
        <v>1021</v>
      </c>
      <c r="F544" s="230" t="s">
        <v>420</v>
      </c>
      <c r="G544" s="192">
        <v>442000</v>
      </c>
      <c r="H544" s="205" t="s">
        <v>14</v>
      </c>
      <c r="I544" s="106"/>
      <c r="J544" s="216"/>
      <c r="K544" s="834"/>
      <c r="L544" s="97" t="str">
        <f t="shared" si="17"/>
        <v/>
      </c>
      <c r="M544" s="108"/>
      <c r="N544" s="4"/>
      <c r="O544" s="115"/>
      <c r="P544" s="217"/>
      <c r="Q544" s="112"/>
      <c r="R544" s="507"/>
    </row>
    <row r="545" spans="1:18">
      <c r="A545" s="99">
        <v>2</v>
      </c>
      <c r="B545" s="215">
        <v>39892</v>
      </c>
      <c r="C545" s="3" t="s">
        <v>1230</v>
      </c>
      <c r="D545" s="191" t="s">
        <v>1239</v>
      </c>
      <c r="E545" s="235" t="s">
        <v>1021</v>
      </c>
      <c r="F545" s="230" t="s">
        <v>420</v>
      </c>
      <c r="G545" s="192">
        <v>700000</v>
      </c>
      <c r="H545" s="205" t="s">
        <v>14</v>
      </c>
      <c r="I545" s="106"/>
      <c r="J545" s="216"/>
      <c r="K545" s="834"/>
      <c r="L545" s="97" t="str">
        <f t="shared" ref="L545:L609" si="18">IF($K545&lt;&gt;0,$G545-$K545,"")</f>
        <v/>
      </c>
      <c r="M545" s="108"/>
      <c r="N545" s="4"/>
      <c r="O545" s="115"/>
      <c r="P545" s="217"/>
      <c r="Q545" s="112"/>
      <c r="R545" s="507"/>
    </row>
    <row r="546" spans="1:18">
      <c r="A546" s="99">
        <v>2</v>
      </c>
      <c r="B546" s="215">
        <v>39899</v>
      </c>
      <c r="C546" s="3" t="s">
        <v>1262</v>
      </c>
      <c r="D546" s="191" t="s">
        <v>1249</v>
      </c>
      <c r="E546" s="235" t="s">
        <v>1106</v>
      </c>
      <c r="F546" s="230" t="s">
        <v>420</v>
      </c>
      <c r="G546" s="192">
        <v>4000000</v>
      </c>
      <c r="H546" s="205" t="s">
        <v>14</v>
      </c>
      <c r="I546" s="106"/>
      <c r="J546" s="216"/>
      <c r="K546" s="834"/>
      <c r="L546" s="97" t="str">
        <f t="shared" si="18"/>
        <v/>
      </c>
      <c r="M546" s="108"/>
      <c r="N546" s="4"/>
      <c r="O546" s="115"/>
      <c r="P546" s="217"/>
      <c r="Q546" s="112"/>
      <c r="R546" s="507"/>
    </row>
    <row r="547" spans="1:18">
      <c r="A547" s="99">
        <v>2</v>
      </c>
      <c r="B547" s="215">
        <v>39899</v>
      </c>
      <c r="C547" s="3" t="s">
        <v>1263</v>
      </c>
      <c r="D547" s="191" t="s">
        <v>1250</v>
      </c>
      <c r="E547" s="235" t="s">
        <v>1050</v>
      </c>
      <c r="F547" s="230" t="s">
        <v>420</v>
      </c>
      <c r="G547" s="192">
        <v>2400000</v>
      </c>
      <c r="H547" s="205" t="s">
        <v>14</v>
      </c>
      <c r="I547" s="106"/>
      <c r="J547" s="216"/>
      <c r="K547" s="834"/>
      <c r="L547" s="97" t="str">
        <f t="shared" si="18"/>
        <v/>
      </c>
      <c r="M547" s="108"/>
      <c r="N547" s="4"/>
      <c r="O547" s="115"/>
      <c r="P547" s="217"/>
      <c r="Q547" s="112"/>
      <c r="R547" s="507"/>
    </row>
    <row r="548" spans="1:18">
      <c r="A548" s="99">
        <v>2</v>
      </c>
      <c r="B548" s="215">
        <v>39899</v>
      </c>
      <c r="C548" s="3" t="s">
        <v>1264</v>
      </c>
      <c r="D548" s="191" t="s">
        <v>1251</v>
      </c>
      <c r="E548" s="235" t="s">
        <v>1261</v>
      </c>
      <c r="F548" s="230" t="s">
        <v>420</v>
      </c>
      <c r="G548" s="192">
        <v>35539000</v>
      </c>
      <c r="H548" s="205" t="s">
        <v>14</v>
      </c>
      <c r="I548" s="106"/>
      <c r="J548" s="216"/>
      <c r="K548" s="834"/>
      <c r="L548" s="97" t="str">
        <f t="shared" si="18"/>
        <v/>
      </c>
      <c r="M548" s="108"/>
      <c r="N548" s="4"/>
      <c r="O548" s="115"/>
      <c r="P548" s="217"/>
      <c r="Q548" s="112"/>
      <c r="R548" s="507"/>
    </row>
    <row r="549" spans="1:18">
      <c r="A549" s="99">
        <v>2</v>
      </c>
      <c r="B549" s="215">
        <v>39899</v>
      </c>
      <c r="C549" s="3" t="s">
        <v>1242</v>
      </c>
      <c r="D549" s="191" t="s">
        <v>1252</v>
      </c>
      <c r="E549" s="235" t="s">
        <v>1008</v>
      </c>
      <c r="F549" s="230" t="s">
        <v>420</v>
      </c>
      <c r="G549" s="192">
        <v>3000000</v>
      </c>
      <c r="H549" s="205" t="s">
        <v>14</v>
      </c>
      <c r="I549" s="106"/>
      <c r="J549" s="216"/>
      <c r="K549" s="834"/>
      <c r="L549" s="97" t="str">
        <f t="shared" si="18"/>
        <v/>
      </c>
      <c r="M549" s="108"/>
      <c r="N549" s="4"/>
      <c r="O549" s="115"/>
      <c r="P549" s="217"/>
      <c r="Q549" s="112"/>
      <c r="R549" s="507"/>
    </row>
    <row r="550" spans="1:18">
      <c r="A550" s="99">
        <v>2</v>
      </c>
      <c r="B550" s="215">
        <v>39899</v>
      </c>
      <c r="C550" s="3" t="s">
        <v>1243</v>
      </c>
      <c r="D550" s="191" t="s">
        <v>1253</v>
      </c>
      <c r="E550" s="235" t="s">
        <v>863</v>
      </c>
      <c r="F550" s="230" t="s">
        <v>420</v>
      </c>
      <c r="G550" s="192">
        <v>3727000</v>
      </c>
      <c r="H550" s="205" t="s">
        <v>14</v>
      </c>
      <c r="I550" s="106"/>
      <c r="J550" s="216"/>
      <c r="K550" s="834"/>
      <c r="L550" s="97" t="str">
        <f t="shared" si="18"/>
        <v/>
      </c>
      <c r="M550" s="108"/>
      <c r="N550" s="4"/>
      <c r="O550" s="115"/>
      <c r="P550" s="217"/>
      <c r="Q550" s="112"/>
      <c r="R550" s="507"/>
    </row>
    <row r="551" spans="1:18" s="237" customFormat="1" ht="28.5">
      <c r="A551" s="130">
        <v>2</v>
      </c>
      <c r="B551" s="1559">
        <v>39899</v>
      </c>
      <c r="C551" s="1561" t="s">
        <v>1244</v>
      </c>
      <c r="D551" s="1560" t="s">
        <v>1265</v>
      </c>
      <c r="E551" s="236" t="s">
        <v>1026</v>
      </c>
      <c r="F551" s="234" t="s">
        <v>420</v>
      </c>
      <c r="G551" s="196">
        <v>574000</v>
      </c>
      <c r="H551" s="220" t="s">
        <v>14</v>
      </c>
      <c r="I551" s="124"/>
      <c r="J551" s="221"/>
      <c r="K551" s="835"/>
      <c r="L551" s="97" t="str">
        <f t="shared" si="18"/>
        <v/>
      </c>
      <c r="M551" s="175"/>
      <c r="N551" s="81"/>
      <c r="O551" s="1566"/>
      <c r="P551" s="222"/>
      <c r="Q551" s="178"/>
      <c r="R551" s="546"/>
    </row>
    <row r="552" spans="1:18">
      <c r="A552" s="99">
        <v>2</v>
      </c>
      <c r="B552" s="215">
        <v>39899</v>
      </c>
      <c r="C552" s="3" t="s">
        <v>1266</v>
      </c>
      <c r="D552" s="191" t="s">
        <v>1254</v>
      </c>
      <c r="E552" s="235" t="s">
        <v>1069</v>
      </c>
      <c r="F552" s="230" t="s">
        <v>420</v>
      </c>
      <c r="G552" s="192">
        <v>7723000</v>
      </c>
      <c r="H552" s="205" t="s">
        <v>14</v>
      </c>
      <c r="I552" s="106"/>
      <c r="J552" s="216"/>
      <c r="K552" s="834"/>
      <c r="L552" s="97" t="str">
        <f t="shared" si="18"/>
        <v/>
      </c>
      <c r="M552" s="108"/>
      <c r="N552" s="4"/>
      <c r="O552" s="115"/>
      <c r="P552" s="217"/>
      <c r="Q552" s="112"/>
      <c r="R552" s="507"/>
    </row>
    <row r="553" spans="1:18">
      <c r="A553" s="99">
        <v>2</v>
      </c>
      <c r="B553" s="215">
        <v>39899</v>
      </c>
      <c r="C553" s="3" t="s">
        <v>1245</v>
      </c>
      <c r="D553" s="191" t="s">
        <v>1013</v>
      </c>
      <c r="E553" s="235" t="s">
        <v>1005</v>
      </c>
      <c r="F553" s="230" t="s">
        <v>420</v>
      </c>
      <c r="G553" s="192">
        <v>3700000</v>
      </c>
      <c r="H553" s="205" t="s">
        <v>14</v>
      </c>
      <c r="I553" s="106"/>
      <c r="J553" s="216"/>
      <c r="K553" s="834"/>
      <c r="L553" s="97" t="str">
        <f t="shared" si="18"/>
        <v/>
      </c>
      <c r="M553" s="108"/>
      <c r="N553" s="4"/>
      <c r="O553" s="115"/>
      <c r="P553" s="217"/>
      <c r="Q553" s="112"/>
      <c r="R553" s="507"/>
    </row>
    <row r="554" spans="1:18">
      <c r="A554" s="99">
        <v>2</v>
      </c>
      <c r="B554" s="215">
        <v>39899</v>
      </c>
      <c r="C554" s="3" t="s">
        <v>1246</v>
      </c>
      <c r="D554" s="191" t="s">
        <v>1255</v>
      </c>
      <c r="E554" s="235" t="s">
        <v>1012</v>
      </c>
      <c r="F554" s="230" t="s">
        <v>420</v>
      </c>
      <c r="G554" s="192">
        <v>70000000</v>
      </c>
      <c r="H554" s="205" t="s">
        <v>14</v>
      </c>
      <c r="I554" s="106"/>
      <c r="J554" s="216"/>
      <c r="K554" s="834"/>
      <c r="L554" s="97" t="str">
        <f t="shared" si="18"/>
        <v/>
      </c>
      <c r="M554" s="108"/>
      <c r="N554" s="4"/>
      <c r="O554" s="115"/>
      <c r="P554" s="217"/>
      <c r="Q554" s="112"/>
      <c r="R554" s="507"/>
    </row>
    <row r="555" spans="1:18">
      <c r="A555" s="99">
        <v>2</v>
      </c>
      <c r="B555" s="215">
        <v>39899</v>
      </c>
      <c r="C555" s="3" t="s">
        <v>1267</v>
      </c>
      <c r="D555" s="191" t="s">
        <v>1256</v>
      </c>
      <c r="E555" s="235" t="s">
        <v>1074</v>
      </c>
      <c r="F555" s="230" t="s">
        <v>420</v>
      </c>
      <c r="G555" s="192">
        <v>4000000</v>
      </c>
      <c r="H555" s="205" t="s">
        <v>14</v>
      </c>
      <c r="I555" s="106"/>
      <c r="J555" s="216"/>
      <c r="K555" s="834"/>
      <c r="L555" s="97" t="str">
        <f t="shared" si="18"/>
        <v/>
      </c>
      <c r="M555" s="108"/>
      <c r="N555" s="4"/>
      <c r="O555" s="115"/>
      <c r="P555" s="217"/>
      <c r="Q555" s="112"/>
      <c r="R555" s="507"/>
    </row>
    <row r="556" spans="1:18">
      <c r="A556" s="99">
        <v>2</v>
      </c>
      <c r="B556" s="215">
        <v>39899</v>
      </c>
      <c r="C556" s="3" t="s">
        <v>1268</v>
      </c>
      <c r="D556" s="191" t="s">
        <v>1257</v>
      </c>
      <c r="E556" s="235" t="s">
        <v>1064</v>
      </c>
      <c r="F556" s="230" t="s">
        <v>420</v>
      </c>
      <c r="G556" s="192">
        <v>24300000</v>
      </c>
      <c r="H556" s="205" t="s">
        <v>14</v>
      </c>
      <c r="I556" s="106"/>
      <c r="J556" s="216"/>
      <c r="K556" s="834"/>
      <c r="L556" s="97" t="str">
        <f t="shared" si="18"/>
        <v/>
      </c>
      <c r="M556" s="108"/>
      <c r="N556" s="4"/>
      <c r="O556" s="115"/>
      <c r="P556" s="217"/>
      <c r="Q556" s="112"/>
      <c r="R556" s="507"/>
    </row>
    <row r="557" spans="1:18">
      <c r="A557" s="99">
        <v>2</v>
      </c>
      <c r="B557" s="215">
        <v>39899</v>
      </c>
      <c r="C557" s="3" t="s">
        <v>1247</v>
      </c>
      <c r="D557" s="191" t="s">
        <v>1258</v>
      </c>
      <c r="E557" s="235" t="s">
        <v>1069</v>
      </c>
      <c r="F557" s="230" t="s">
        <v>420</v>
      </c>
      <c r="G557" s="192">
        <v>2295000</v>
      </c>
      <c r="H557" s="205" t="s">
        <v>14</v>
      </c>
      <c r="I557" s="106"/>
      <c r="J557" s="216"/>
      <c r="K557" s="834"/>
      <c r="L557" s="97" t="str">
        <f t="shared" si="18"/>
        <v/>
      </c>
      <c r="M557" s="108"/>
      <c r="N557" s="4"/>
      <c r="O557" s="115"/>
      <c r="P557" s="217"/>
      <c r="Q557" s="112"/>
      <c r="R557" s="507"/>
    </row>
    <row r="558" spans="1:18">
      <c r="A558" s="99">
        <v>2</v>
      </c>
      <c r="B558" s="215">
        <v>39899</v>
      </c>
      <c r="C558" s="3" t="s">
        <v>1269</v>
      </c>
      <c r="D558" s="191" t="s">
        <v>1259</v>
      </c>
      <c r="E558" s="235" t="s">
        <v>1122</v>
      </c>
      <c r="F558" s="230" t="s">
        <v>420</v>
      </c>
      <c r="G558" s="192">
        <v>30000000</v>
      </c>
      <c r="H558" s="205" t="s">
        <v>14</v>
      </c>
      <c r="I558" s="106"/>
      <c r="J558" s="216"/>
      <c r="K558" s="834"/>
      <c r="L558" s="97" t="str">
        <f t="shared" si="18"/>
        <v/>
      </c>
      <c r="M558" s="108"/>
      <c r="N558" s="4"/>
      <c r="O558" s="115"/>
      <c r="P558" s="217"/>
      <c r="Q558" s="112"/>
      <c r="R558" s="507"/>
    </row>
    <row r="559" spans="1:18">
      <c r="A559" s="99">
        <v>2</v>
      </c>
      <c r="B559" s="215">
        <v>39899</v>
      </c>
      <c r="C559" s="3" t="s">
        <v>1248</v>
      </c>
      <c r="D559" s="191" t="s">
        <v>1260</v>
      </c>
      <c r="E559" s="235" t="s">
        <v>997</v>
      </c>
      <c r="F559" s="230" t="s">
        <v>420</v>
      </c>
      <c r="G559" s="192">
        <v>1700000</v>
      </c>
      <c r="H559" s="205" t="s">
        <v>14</v>
      </c>
      <c r="I559" s="106"/>
      <c r="J559" s="216"/>
      <c r="K559" s="834"/>
      <c r="L559" s="97" t="str">
        <f t="shared" si="18"/>
        <v/>
      </c>
      <c r="M559" s="108"/>
      <c r="N559" s="4"/>
      <c r="O559" s="115"/>
      <c r="P559" s="217"/>
      <c r="Q559" s="112"/>
      <c r="R559" s="507"/>
    </row>
    <row r="560" spans="1:18">
      <c r="A560" s="99"/>
      <c r="B560" s="215">
        <v>39906</v>
      </c>
      <c r="C560" s="3" t="s">
        <v>1303</v>
      </c>
      <c r="D560" s="191" t="s">
        <v>1304</v>
      </c>
      <c r="E560" s="235" t="s">
        <v>1211</v>
      </c>
      <c r="F560" s="104" t="s">
        <v>498</v>
      </c>
      <c r="G560" s="192">
        <v>10958000</v>
      </c>
      <c r="H560" s="205" t="s">
        <v>14</v>
      </c>
      <c r="I560" s="106"/>
      <c r="J560" s="216"/>
      <c r="K560" s="834"/>
      <c r="L560" s="97" t="str">
        <f t="shared" si="18"/>
        <v/>
      </c>
      <c r="M560" s="108"/>
      <c r="N560" s="4"/>
      <c r="O560" s="115"/>
      <c r="P560" s="217"/>
      <c r="Q560" s="112"/>
      <c r="R560" s="507"/>
    </row>
    <row r="561" spans="1:18" s="237" customFormat="1" ht="28.5">
      <c r="A561" s="557" t="s">
        <v>1971</v>
      </c>
      <c r="B561" s="1559">
        <v>39906</v>
      </c>
      <c r="C561" s="1561" t="s">
        <v>1287</v>
      </c>
      <c r="D561" s="1560" t="s">
        <v>1293</v>
      </c>
      <c r="E561" s="236" t="s">
        <v>1024</v>
      </c>
      <c r="F561" s="234" t="s">
        <v>654</v>
      </c>
      <c r="G561" s="196">
        <v>2795000</v>
      </c>
      <c r="H561" s="220" t="s">
        <v>14</v>
      </c>
      <c r="I561" s="124">
        <v>40403</v>
      </c>
      <c r="J561" s="221">
        <v>4</v>
      </c>
      <c r="K561" s="835">
        <v>2795000</v>
      </c>
      <c r="L561" s="132">
        <f t="shared" si="18"/>
        <v>0</v>
      </c>
      <c r="M561" s="653" t="s">
        <v>591</v>
      </c>
      <c r="N561" s="654" t="s">
        <v>591</v>
      </c>
      <c r="O561" s="1566" t="s">
        <v>591</v>
      </c>
      <c r="P561" s="655"/>
      <c r="Q561" s="656" t="s">
        <v>1578</v>
      </c>
      <c r="R561" s="546" t="s">
        <v>591</v>
      </c>
    </row>
    <row r="562" spans="1:18">
      <c r="A562" s="99">
        <v>2</v>
      </c>
      <c r="B562" s="215">
        <v>39906</v>
      </c>
      <c r="C562" s="3" t="s">
        <v>1300</v>
      </c>
      <c r="D562" s="191" t="s">
        <v>1294</v>
      </c>
      <c r="E562" s="235" t="s">
        <v>1005</v>
      </c>
      <c r="F562" s="230" t="s">
        <v>420</v>
      </c>
      <c r="G562" s="192">
        <v>3100000</v>
      </c>
      <c r="H562" s="205" t="s">
        <v>14</v>
      </c>
      <c r="I562" s="106"/>
      <c r="J562" s="216"/>
      <c r="K562" s="834"/>
      <c r="L562" s="97" t="str">
        <f t="shared" si="18"/>
        <v/>
      </c>
      <c r="M562" s="108"/>
      <c r="N562" s="4"/>
      <c r="O562" s="115"/>
      <c r="P562" s="217"/>
      <c r="Q562" s="112"/>
      <c r="R562" s="507"/>
    </row>
    <row r="563" spans="1:18">
      <c r="A563" s="99">
        <v>2</v>
      </c>
      <c r="B563" s="215">
        <v>39906</v>
      </c>
      <c r="C563" s="3" t="s">
        <v>1288</v>
      </c>
      <c r="D563" s="191" t="s">
        <v>1019</v>
      </c>
      <c r="E563" s="235" t="s">
        <v>1005</v>
      </c>
      <c r="F563" s="230" t="s">
        <v>420</v>
      </c>
      <c r="G563" s="192">
        <v>8600000</v>
      </c>
      <c r="H563" s="205" t="s">
        <v>14</v>
      </c>
      <c r="I563" s="106"/>
      <c r="J563" s="216"/>
      <c r="K563" s="834"/>
      <c r="L563" s="97" t="str">
        <f t="shared" si="18"/>
        <v/>
      </c>
      <c r="M563" s="108"/>
      <c r="N563" s="4"/>
      <c r="O563" s="115"/>
      <c r="P563" s="217"/>
      <c r="Q563" s="112"/>
      <c r="R563" s="507"/>
    </row>
    <row r="564" spans="1:18">
      <c r="A564" s="99">
        <v>2</v>
      </c>
      <c r="B564" s="215">
        <v>39906</v>
      </c>
      <c r="C564" s="3" t="s">
        <v>1289</v>
      </c>
      <c r="D564" s="191" t="s">
        <v>1295</v>
      </c>
      <c r="E564" s="235" t="s">
        <v>1110</v>
      </c>
      <c r="F564" s="230" t="s">
        <v>420</v>
      </c>
      <c r="G564" s="192">
        <v>2117000</v>
      </c>
      <c r="H564" s="205" t="s">
        <v>14</v>
      </c>
      <c r="I564" s="106"/>
      <c r="J564" s="216"/>
      <c r="K564" s="834"/>
      <c r="L564" s="97" t="str">
        <f t="shared" si="18"/>
        <v/>
      </c>
      <c r="M564" s="108"/>
      <c r="N564" s="4"/>
      <c r="O564" s="115"/>
      <c r="P564" s="217"/>
      <c r="Q564" s="112"/>
      <c r="R564" s="507"/>
    </row>
    <row r="565" spans="1:18">
      <c r="A565" s="99">
        <v>2</v>
      </c>
      <c r="B565" s="215">
        <v>39906</v>
      </c>
      <c r="C565" s="3" t="s">
        <v>1290</v>
      </c>
      <c r="D565" s="191" t="s">
        <v>1296</v>
      </c>
      <c r="E565" s="235" t="s">
        <v>1012</v>
      </c>
      <c r="F565" s="230" t="s">
        <v>420</v>
      </c>
      <c r="G565" s="192">
        <v>7260000</v>
      </c>
      <c r="H565" s="205" t="s">
        <v>14</v>
      </c>
      <c r="I565" s="106"/>
      <c r="J565" s="216"/>
      <c r="K565" s="834"/>
      <c r="L565" s="97" t="str">
        <f t="shared" si="18"/>
        <v/>
      </c>
      <c r="M565" s="108"/>
      <c r="N565" s="4"/>
      <c r="O565" s="115"/>
      <c r="P565" s="217"/>
      <c r="Q565" s="112"/>
      <c r="R565" s="507"/>
    </row>
    <row r="566" spans="1:18">
      <c r="A566" s="99">
        <v>2</v>
      </c>
      <c r="B566" s="215">
        <v>39906</v>
      </c>
      <c r="C566" s="3" t="s">
        <v>1291</v>
      </c>
      <c r="D566" s="191" t="s">
        <v>1297</v>
      </c>
      <c r="E566" s="235" t="s">
        <v>1024</v>
      </c>
      <c r="F566" s="230" t="s">
        <v>420</v>
      </c>
      <c r="G566" s="192">
        <v>2765000</v>
      </c>
      <c r="H566" s="205" t="s">
        <v>14</v>
      </c>
      <c r="I566" s="106"/>
      <c r="J566" s="216"/>
      <c r="K566" s="834"/>
      <c r="L566" s="97" t="str">
        <f t="shared" si="18"/>
        <v/>
      </c>
      <c r="M566" s="108"/>
      <c r="N566" s="4"/>
      <c r="O566" s="115"/>
      <c r="P566" s="217"/>
      <c r="Q566" s="112"/>
      <c r="R566" s="507"/>
    </row>
    <row r="567" spans="1:18">
      <c r="A567" s="99">
        <v>2</v>
      </c>
      <c r="B567" s="215">
        <v>39906</v>
      </c>
      <c r="C567" s="3" t="s">
        <v>1302</v>
      </c>
      <c r="D567" s="191" t="s">
        <v>1298</v>
      </c>
      <c r="E567" s="235" t="s">
        <v>1021</v>
      </c>
      <c r="F567" s="230" t="s">
        <v>420</v>
      </c>
      <c r="G567" s="192">
        <v>2800000</v>
      </c>
      <c r="H567" s="205" t="s">
        <v>14</v>
      </c>
      <c r="I567" s="106"/>
      <c r="J567" s="216"/>
      <c r="K567" s="834"/>
      <c r="L567" s="97" t="str">
        <f t="shared" si="18"/>
        <v/>
      </c>
      <c r="M567" s="108"/>
      <c r="N567" s="4"/>
      <c r="O567" s="115"/>
      <c r="P567" s="217"/>
      <c r="Q567" s="112"/>
      <c r="R567" s="507"/>
    </row>
    <row r="568" spans="1:18">
      <c r="A568" s="99">
        <v>2</v>
      </c>
      <c r="B568" s="215">
        <v>39906</v>
      </c>
      <c r="C568" s="3" t="s">
        <v>1292</v>
      </c>
      <c r="D568" s="191" t="s">
        <v>1150</v>
      </c>
      <c r="E568" s="235" t="s">
        <v>992</v>
      </c>
      <c r="F568" s="230" t="s">
        <v>420</v>
      </c>
      <c r="G568" s="192">
        <v>12725000</v>
      </c>
      <c r="H568" s="205" t="s">
        <v>14</v>
      </c>
      <c r="I568" s="106"/>
      <c r="J568" s="216"/>
      <c r="K568" s="834"/>
      <c r="L568" s="97" t="str">
        <f t="shared" si="18"/>
        <v/>
      </c>
      <c r="M568" s="108"/>
      <c r="N568" s="4"/>
      <c r="O568" s="115"/>
      <c r="P568" s="217"/>
      <c r="Q568" s="112"/>
      <c r="R568" s="507"/>
    </row>
    <row r="569" spans="1:18">
      <c r="A569" s="99">
        <v>2</v>
      </c>
      <c r="B569" s="215">
        <v>39906</v>
      </c>
      <c r="C569" s="3" t="s">
        <v>1301</v>
      </c>
      <c r="D569" s="191" t="s">
        <v>1299</v>
      </c>
      <c r="E569" s="235" t="s">
        <v>1064</v>
      </c>
      <c r="F569" s="238" t="s">
        <v>420</v>
      </c>
      <c r="G569" s="192">
        <v>1706000</v>
      </c>
      <c r="H569" s="205" t="s">
        <v>14</v>
      </c>
      <c r="I569" s="106"/>
      <c r="J569" s="216"/>
      <c r="K569" s="834"/>
      <c r="L569" s="97" t="str">
        <f t="shared" si="18"/>
        <v/>
      </c>
      <c r="M569" s="108"/>
      <c r="N569" s="4"/>
      <c r="O569" s="115"/>
      <c r="P569" s="217"/>
      <c r="Q569" s="112"/>
      <c r="R569" s="507"/>
    </row>
    <row r="570" spans="1:18">
      <c r="A570" s="99" t="s">
        <v>484</v>
      </c>
      <c r="B570" s="215">
        <v>39913</v>
      </c>
      <c r="C570" s="3" t="s">
        <v>1308</v>
      </c>
      <c r="D570" s="191" t="s">
        <v>1309</v>
      </c>
      <c r="E570" s="239" t="s">
        <v>1310</v>
      </c>
      <c r="F570" s="238" t="s">
        <v>654</v>
      </c>
      <c r="G570" s="192">
        <v>9439000</v>
      </c>
      <c r="H570" s="205" t="s">
        <v>14</v>
      </c>
      <c r="I570" s="106"/>
      <c r="J570" s="216"/>
      <c r="K570" s="834"/>
      <c r="L570" s="97" t="str">
        <f t="shared" si="18"/>
        <v/>
      </c>
      <c r="M570" s="108"/>
      <c r="N570" s="4"/>
      <c r="O570" s="115"/>
      <c r="P570" s="217"/>
      <c r="Q570" s="112"/>
      <c r="R570" s="507"/>
    </row>
    <row r="571" spans="1:18">
      <c r="A571" s="99">
        <v>2</v>
      </c>
      <c r="B571" s="215">
        <v>39913</v>
      </c>
      <c r="C571" s="3" t="s">
        <v>1311</v>
      </c>
      <c r="D571" s="191" t="s">
        <v>649</v>
      </c>
      <c r="E571" s="239" t="s">
        <v>987</v>
      </c>
      <c r="F571" s="238" t="s">
        <v>420</v>
      </c>
      <c r="G571" s="192">
        <v>2211000</v>
      </c>
      <c r="H571" s="205" t="s">
        <v>14</v>
      </c>
      <c r="I571" s="106"/>
      <c r="J571" s="216"/>
      <c r="K571" s="834"/>
      <c r="L571" s="97" t="str">
        <f t="shared" si="18"/>
        <v/>
      </c>
      <c r="M571" s="108"/>
      <c r="N571" s="4"/>
      <c r="O571" s="115"/>
      <c r="P571" s="217"/>
      <c r="Q571" s="112"/>
      <c r="R571" s="507"/>
    </row>
    <row r="572" spans="1:18">
      <c r="A572" s="99">
        <v>2</v>
      </c>
      <c r="B572" s="215">
        <v>39913</v>
      </c>
      <c r="C572" s="3" t="s">
        <v>1312</v>
      </c>
      <c r="D572" s="191" t="s">
        <v>1313</v>
      </c>
      <c r="E572" s="239" t="s">
        <v>985</v>
      </c>
      <c r="F572" s="238" t="s">
        <v>420</v>
      </c>
      <c r="G572" s="192">
        <v>4000000</v>
      </c>
      <c r="H572" s="205" t="s">
        <v>14</v>
      </c>
      <c r="I572" s="106"/>
      <c r="J572" s="216"/>
      <c r="K572" s="834"/>
      <c r="L572" s="97" t="str">
        <f t="shared" si="18"/>
        <v/>
      </c>
      <c r="M572" s="108"/>
      <c r="N572" s="4"/>
      <c r="O572" s="115"/>
      <c r="P572" s="217"/>
      <c r="Q572" s="112"/>
      <c r="R572" s="507"/>
    </row>
    <row r="573" spans="1:18">
      <c r="A573" s="99">
        <v>2</v>
      </c>
      <c r="B573" s="215">
        <v>39913</v>
      </c>
      <c r="C573" s="3" t="s">
        <v>1314</v>
      </c>
      <c r="D573" s="191" t="s">
        <v>865</v>
      </c>
      <c r="E573" s="239" t="s">
        <v>1001</v>
      </c>
      <c r="F573" s="238" t="s">
        <v>420</v>
      </c>
      <c r="G573" s="192">
        <v>5100000</v>
      </c>
      <c r="H573" s="205" t="s">
        <v>14</v>
      </c>
      <c r="I573" s="106"/>
      <c r="J573" s="216"/>
      <c r="K573" s="834"/>
      <c r="L573" s="97" t="str">
        <f t="shared" si="18"/>
        <v/>
      </c>
      <c r="M573" s="108"/>
      <c r="N573" s="4"/>
      <c r="O573" s="115"/>
      <c r="P573" s="217"/>
      <c r="Q573" s="112"/>
      <c r="R573" s="507"/>
    </row>
    <row r="574" spans="1:18">
      <c r="A574" s="99">
        <v>2</v>
      </c>
      <c r="B574" s="215">
        <v>39913</v>
      </c>
      <c r="C574" s="3" t="s">
        <v>1315</v>
      </c>
      <c r="D574" s="191" t="s">
        <v>1316</v>
      </c>
      <c r="E574" s="239" t="s">
        <v>985</v>
      </c>
      <c r="F574" s="238" t="s">
        <v>420</v>
      </c>
      <c r="G574" s="192">
        <v>2040000</v>
      </c>
      <c r="H574" s="205" t="s">
        <v>14</v>
      </c>
      <c r="I574" s="106"/>
      <c r="J574" s="216"/>
      <c r="K574" s="834"/>
      <c r="L574" s="97" t="str">
        <f t="shared" si="18"/>
        <v/>
      </c>
      <c r="M574" s="108"/>
      <c r="N574" s="4"/>
      <c r="O574" s="115"/>
      <c r="P574" s="217"/>
      <c r="Q574" s="112"/>
      <c r="R574" s="507"/>
    </row>
    <row r="575" spans="1:18" ht="15" customHeight="1">
      <c r="A575" s="99"/>
      <c r="B575" s="215">
        <v>39920</v>
      </c>
      <c r="C575" s="3" t="s">
        <v>1332</v>
      </c>
      <c r="D575" s="191" t="s">
        <v>1337</v>
      </c>
      <c r="E575" s="239" t="s">
        <v>704</v>
      </c>
      <c r="F575" s="238" t="s">
        <v>498</v>
      </c>
      <c r="G575" s="192">
        <v>13179000</v>
      </c>
      <c r="H575" s="205" t="s">
        <v>14</v>
      </c>
      <c r="I575" s="106"/>
      <c r="J575" s="216"/>
      <c r="K575" s="834"/>
      <c r="L575" s="97" t="str">
        <f t="shared" si="18"/>
        <v/>
      </c>
      <c r="M575" s="108"/>
      <c r="N575" s="4"/>
      <c r="O575" s="115"/>
      <c r="P575" s="217"/>
      <c r="Q575" s="112"/>
      <c r="R575" s="507"/>
    </row>
    <row r="576" spans="1:18">
      <c r="A576" s="99">
        <v>2</v>
      </c>
      <c r="B576" s="215">
        <v>39920</v>
      </c>
      <c r="C576" s="3" t="s">
        <v>1333</v>
      </c>
      <c r="D576" s="191" t="s">
        <v>1338</v>
      </c>
      <c r="E576" s="239" t="s">
        <v>1026</v>
      </c>
      <c r="F576" s="238" t="s">
        <v>420</v>
      </c>
      <c r="G576" s="192">
        <v>9960000</v>
      </c>
      <c r="H576" s="205" t="s">
        <v>14</v>
      </c>
      <c r="I576" s="106"/>
      <c r="J576" s="216"/>
      <c r="K576" s="834"/>
      <c r="L576" s="97" t="str">
        <f t="shared" si="18"/>
        <v/>
      </c>
      <c r="M576" s="108"/>
      <c r="N576" s="4"/>
      <c r="O576" s="115"/>
      <c r="P576" s="217"/>
      <c r="Q576" s="112"/>
      <c r="R576" s="507"/>
    </row>
    <row r="577" spans="1:18">
      <c r="A577" s="99" t="s">
        <v>2227</v>
      </c>
      <c r="B577" s="215">
        <v>39920</v>
      </c>
      <c r="C577" s="3" t="s">
        <v>1334</v>
      </c>
      <c r="D577" s="191" t="s">
        <v>1339</v>
      </c>
      <c r="E577" s="239" t="s">
        <v>1050</v>
      </c>
      <c r="F577" s="238" t="s">
        <v>420</v>
      </c>
      <c r="G577" s="192">
        <v>3800000</v>
      </c>
      <c r="H577" s="205" t="s">
        <v>14</v>
      </c>
      <c r="I577" s="106"/>
      <c r="J577" s="216"/>
      <c r="K577" s="834"/>
      <c r="L577" s="97" t="str">
        <f t="shared" si="18"/>
        <v/>
      </c>
      <c r="M577" s="108"/>
      <c r="N577" s="4"/>
      <c r="O577" s="115"/>
      <c r="P577" s="217"/>
      <c r="Q577" s="112"/>
      <c r="R577" s="507"/>
    </row>
    <row r="578" spans="1:18">
      <c r="A578" s="99">
        <v>2</v>
      </c>
      <c r="B578" s="215">
        <v>39920</v>
      </c>
      <c r="C578" s="3" t="s">
        <v>1335</v>
      </c>
      <c r="D578" s="191" t="s">
        <v>1340</v>
      </c>
      <c r="E578" s="239" t="s">
        <v>1127</v>
      </c>
      <c r="F578" s="238" t="s">
        <v>420</v>
      </c>
      <c r="G578" s="192">
        <v>3690000</v>
      </c>
      <c r="H578" s="205" t="s">
        <v>14</v>
      </c>
      <c r="I578" s="106"/>
      <c r="J578" s="216"/>
      <c r="K578" s="834"/>
      <c r="L578" s="97" t="str">
        <f t="shared" si="18"/>
        <v/>
      </c>
      <c r="M578" s="108"/>
      <c r="N578" s="4"/>
      <c r="O578" s="115"/>
      <c r="P578" s="217"/>
      <c r="Q578" s="112"/>
      <c r="R578" s="507"/>
    </row>
    <row r="579" spans="1:18">
      <c r="A579" s="99">
        <v>2</v>
      </c>
      <c r="B579" s="215">
        <v>39920</v>
      </c>
      <c r="C579" s="3" t="s">
        <v>1336</v>
      </c>
      <c r="D579" s="191" t="s">
        <v>131</v>
      </c>
      <c r="E579" s="239" t="s">
        <v>132</v>
      </c>
      <c r="F579" s="238" t="s">
        <v>420</v>
      </c>
      <c r="G579" s="192">
        <v>7500000</v>
      </c>
      <c r="H579" s="205" t="s">
        <v>14</v>
      </c>
      <c r="I579" s="106"/>
      <c r="J579" s="216"/>
      <c r="K579" s="834"/>
      <c r="L579" s="97" t="str">
        <f t="shared" si="18"/>
        <v/>
      </c>
      <c r="M579" s="108"/>
      <c r="N579" s="4"/>
      <c r="O579" s="115"/>
      <c r="P579" s="217"/>
      <c r="Q579" s="112"/>
      <c r="R579" s="507"/>
    </row>
    <row r="580" spans="1:18">
      <c r="A580" s="99">
        <v>2</v>
      </c>
      <c r="B580" s="215">
        <v>39920</v>
      </c>
      <c r="C580" s="3" t="s">
        <v>1341</v>
      </c>
      <c r="D580" s="191" t="s">
        <v>1027</v>
      </c>
      <c r="E580" s="239" t="s">
        <v>1012</v>
      </c>
      <c r="F580" s="238" t="s">
        <v>420</v>
      </c>
      <c r="G580" s="192">
        <v>2816000</v>
      </c>
      <c r="H580" s="205" t="s">
        <v>14</v>
      </c>
      <c r="I580" s="1087"/>
      <c r="J580" s="216"/>
      <c r="K580" s="834"/>
      <c r="L580" s="97" t="str">
        <f t="shared" si="18"/>
        <v/>
      </c>
      <c r="M580" s="108"/>
      <c r="N580" s="4"/>
      <c r="O580" s="115"/>
      <c r="P580" s="217"/>
      <c r="Q580" s="112"/>
      <c r="R580" s="507"/>
    </row>
    <row r="581" spans="1:18">
      <c r="A581" s="99"/>
      <c r="B581" s="215">
        <v>39927</v>
      </c>
      <c r="C581" s="3" t="s">
        <v>308</v>
      </c>
      <c r="D581" s="191" t="s">
        <v>1360</v>
      </c>
      <c r="E581" s="239" t="s">
        <v>581</v>
      </c>
      <c r="F581" s="238" t="s">
        <v>498</v>
      </c>
      <c r="G581" s="192">
        <v>11000000</v>
      </c>
      <c r="H581" s="205" t="s">
        <v>14</v>
      </c>
      <c r="I581" s="1087"/>
      <c r="J581" s="216"/>
      <c r="K581" s="834"/>
      <c r="L581" s="97" t="str">
        <f t="shared" si="18"/>
        <v/>
      </c>
      <c r="M581" s="108"/>
      <c r="N581" s="4"/>
      <c r="O581" s="115"/>
      <c r="P581" s="217"/>
      <c r="Q581" s="112"/>
      <c r="R581" s="507"/>
    </row>
    <row r="582" spans="1:18">
      <c r="A582" s="99">
        <v>2</v>
      </c>
      <c r="B582" s="215">
        <v>39927</v>
      </c>
      <c r="C582" s="3" t="s">
        <v>1352</v>
      </c>
      <c r="D582" s="191" t="s">
        <v>1361</v>
      </c>
      <c r="E582" s="239" t="s">
        <v>581</v>
      </c>
      <c r="F582" s="238" t="s">
        <v>420</v>
      </c>
      <c r="G582" s="192">
        <v>1635000</v>
      </c>
      <c r="H582" s="205" t="s">
        <v>14</v>
      </c>
      <c r="I582" s="1087"/>
      <c r="J582" s="216"/>
      <c r="K582" s="834"/>
      <c r="L582" s="97" t="str">
        <f t="shared" si="18"/>
        <v/>
      </c>
      <c r="M582" s="108"/>
      <c r="N582" s="4"/>
      <c r="O582" s="115"/>
      <c r="P582" s="217"/>
      <c r="Q582" s="112"/>
      <c r="R582" s="507"/>
    </row>
    <row r="583" spans="1:18">
      <c r="A583" s="99">
        <v>2</v>
      </c>
      <c r="B583" s="215">
        <v>39927</v>
      </c>
      <c r="C583" s="3" t="s">
        <v>1353</v>
      </c>
      <c r="D583" s="191" t="s">
        <v>1362</v>
      </c>
      <c r="E583" s="239" t="s">
        <v>1069</v>
      </c>
      <c r="F583" s="238" t="s">
        <v>420</v>
      </c>
      <c r="G583" s="192">
        <v>1500000</v>
      </c>
      <c r="H583" s="205" t="s">
        <v>14</v>
      </c>
      <c r="I583" s="1087"/>
      <c r="J583" s="216"/>
      <c r="K583" s="834"/>
      <c r="L583" s="97" t="str">
        <f t="shared" si="18"/>
        <v/>
      </c>
      <c r="M583" s="108"/>
      <c r="N583" s="4"/>
      <c r="O583" s="115"/>
      <c r="P583" s="217"/>
      <c r="Q583" s="112"/>
      <c r="R583" s="507"/>
    </row>
    <row r="584" spans="1:18">
      <c r="A584" s="99">
        <v>2</v>
      </c>
      <c r="B584" s="215">
        <v>39927</v>
      </c>
      <c r="C584" s="3" t="s">
        <v>1372</v>
      </c>
      <c r="D584" s="191" t="s">
        <v>1363</v>
      </c>
      <c r="E584" s="239" t="s">
        <v>995</v>
      </c>
      <c r="F584" s="238" t="s">
        <v>420</v>
      </c>
      <c r="G584" s="192">
        <v>3216000</v>
      </c>
      <c r="H584" s="205" t="s">
        <v>14</v>
      </c>
      <c r="I584" s="1087"/>
      <c r="J584" s="216"/>
      <c r="K584" s="834"/>
      <c r="L584" s="97" t="str">
        <f t="shared" si="18"/>
        <v/>
      </c>
      <c r="M584" s="108"/>
      <c r="N584" s="4"/>
      <c r="O584" s="115"/>
      <c r="P584" s="217"/>
      <c r="Q584" s="112"/>
      <c r="R584" s="507"/>
    </row>
    <row r="585" spans="1:18">
      <c r="A585" s="99">
        <v>2</v>
      </c>
      <c r="B585" s="215">
        <v>39927</v>
      </c>
      <c r="C585" s="3" t="s">
        <v>1354</v>
      </c>
      <c r="D585" s="191" t="s">
        <v>1364</v>
      </c>
      <c r="E585" s="239" t="s">
        <v>1008</v>
      </c>
      <c r="F585" s="238" t="s">
        <v>420</v>
      </c>
      <c r="G585" s="192">
        <v>12660000</v>
      </c>
      <c r="H585" s="205" t="s">
        <v>14</v>
      </c>
      <c r="I585" s="1087"/>
      <c r="J585" s="216"/>
      <c r="K585" s="834"/>
      <c r="L585" s="97" t="str">
        <f t="shared" si="18"/>
        <v/>
      </c>
      <c r="M585" s="108"/>
      <c r="N585" s="4"/>
      <c r="O585" s="115"/>
      <c r="P585" s="217"/>
      <c r="Q585" s="112"/>
      <c r="R585" s="507"/>
    </row>
    <row r="586" spans="1:18">
      <c r="A586" s="99">
        <v>2</v>
      </c>
      <c r="B586" s="215">
        <v>39927</v>
      </c>
      <c r="C586" s="3" t="s">
        <v>1355</v>
      </c>
      <c r="D586" s="191" t="s">
        <v>1365</v>
      </c>
      <c r="E586" s="239" t="s">
        <v>1039</v>
      </c>
      <c r="F586" s="238" t="s">
        <v>420</v>
      </c>
      <c r="G586" s="192">
        <v>1312000</v>
      </c>
      <c r="H586" s="205" t="s">
        <v>14</v>
      </c>
      <c r="I586" s="1087"/>
      <c r="J586" s="216"/>
      <c r="K586" s="834"/>
      <c r="L586" s="97" t="str">
        <f t="shared" si="18"/>
        <v/>
      </c>
      <c r="M586" s="108"/>
      <c r="N586" s="4"/>
      <c r="O586" s="115"/>
      <c r="P586" s="217"/>
      <c r="Q586" s="112"/>
      <c r="R586" s="507"/>
    </row>
    <row r="587" spans="1:18">
      <c r="A587" s="99">
        <v>2</v>
      </c>
      <c r="B587" s="215">
        <v>39927</v>
      </c>
      <c r="C587" s="3" t="s">
        <v>1373</v>
      </c>
      <c r="D587" s="191" t="s">
        <v>1366</v>
      </c>
      <c r="E587" s="239" t="s">
        <v>1005</v>
      </c>
      <c r="F587" s="238" t="s">
        <v>420</v>
      </c>
      <c r="G587" s="192">
        <v>15000000</v>
      </c>
      <c r="H587" s="205" t="s">
        <v>14</v>
      </c>
      <c r="I587" s="1087"/>
      <c r="J587" s="216"/>
      <c r="K587" s="834"/>
      <c r="L587" s="97" t="str">
        <f t="shared" si="18"/>
        <v/>
      </c>
      <c r="M587" s="108"/>
      <c r="N587" s="4"/>
      <c r="O587" s="115"/>
      <c r="P587" s="217"/>
      <c r="Q587" s="112"/>
      <c r="R587" s="507"/>
    </row>
    <row r="588" spans="1:18">
      <c r="A588" s="99">
        <v>2</v>
      </c>
      <c r="B588" s="215">
        <v>39927</v>
      </c>
      <c r="C588" s="3" t="s">
        <v>1356</v>
      </c>
      <c r="D588" s="191" t="s">
        <v>1367</v>
      </c>
      <c r="E588" s="239" t="s">
        <v>985</v>
      </c>
      <c r="F588" s="238" t="s">
        <v>420</v>
      </c>
      <c r="G588" s="192">
        <v>60000000</v>
      </c>
      <c r="H588" s="205" t="s">
        <v>14</v>
      </c>
      <c r="I588" s="1087"/>
      <c r="J588" s="216"/>
      <c r="K588" s="834"/>
      <c r="L588" s="97" t="str">
        <f t="shared" si="18"/>
        <v/>
      </c>
      <c r="M588" s="108"/>
      <c r="N588" s="4"/>
      <c r="O588" s="115"/>
      <c r="P588" s="217"/>
      <c r="Q588" s="112"/>
      <c r="R588" s="507"/>
    </row>
    <row r="589" spans="1:18">
      <c r="A589" s="99">
        <v>2</v>
      </c>
      <c r="B589" s="215">
        <v>39927</v>
      </c>
      <c r="C589" s="3" t="s">
        <v>1357</v>
      </c>
      <c r="D589" s="191" t="s">
        <v>637</v>
      </c>
      <c r="E589" s="239" t="s">
        <v>1026</v>
      </c>
      <c r="F589" s="238" t="s">
        <v>420</v>
      </c>
      <c r="G589" s="192">
        <v>4871000</v>
      </c>
      <c r="H589" s="205" t="s">
        <v>14</v>
      </c>
      <c r="I589" s="1087"/>
      <c r="J589" s="216"/>
      <c r="K589" s="834"/>
      <c r="L589" s="97" t="str">
        <f t="shared" si="18"/>
        <v/>
      </c>
      <c r="M589" s="108"/>
      <c r="N589" s="4"/>
      <c r="O589" s="115"/>
      <c r="P589" s="217"/>
      <c r="Q589" s="112"/>
      <c r="R589" s="507"/>
    </row>
    <row r="590" spans="1:18">
      <c r="A590" s="99">
        <v>2</v>
      </c>
      <c r="B590" s="215">
        <v>39927</v>
      </c>
      <c r="C590" s="3" t="s">
        <v>1358</v>
      </c>
      <c r="D590" s="191" t="s">
        <v>1368</v>
      </c>
      <c r="E590" s="239" t="s">
        <v>1122</v>
      </c>
      <c r="F590" s="238" t="s">
        <v>420</v>
      </c>
      <c r="G590" s="192">
        <v>4000000</v>
      </c>
      <c r="H590" s="205" t="s">
        <v>14</v>
      </c>
      <c r="I590" s="1087"/>
      <c r="J590" s="216"/>
      <c r="K590" s="834"/>
      <c r="L590" s="97" t="str">
        <f t="shared" si="18"/>
        <v/>
      </c>
      <c r="M590" s="108"/>
      <c r="N590" s="4"/>
      <c r="O590" s="115"/>
      <c r="P590" s="217"/>
      <c r="Q590" s="112"/>
      <c r="R590" s="507"/>
    </row>
    <row r="591" spans="1:18">
      <c r="A591" s="99">
        <v>2</v>
      </c>
      <c r="B591" s="215">
        <v>39927</v>
      </c>
      <c r="C591" s="3" t="s">
        <v>1359</v>
      </c>
      <c r="D591" s="191" t="s">
        <v>1369</v>
      </c>
      <c r="E591" s="239" t="s">
        <v>985</v>
      </c>
      <c r="F591" s="238" t="s">
        <v>420</v>
      </c>
      <c r="G591" s="192">
        <v>3652000</v>
      </c>
      <c r="H591" s="205" t="s">
        <v>14</v>
      </c>
      <c r="I591" s="1088"/>
      <c r="J591" s="241"/>
      <c r="K591" s="834"/>
      <c r="L591" s="97" t="str">
        <f t="shared" si="18"/>
        <v/>
      </c>
      <c r="M591" s="108"/>
      <c r="N591" s="4"/>
      <c r="O591" s="115"/>
      <c r="P591" s="242"/>
      <c r="Q591" s="112"/>
      <c r="R591" s="507"/>
    </row>
    <row r="592" spans="1:18" s="237" customFormat="1" ht="30.75">
      <c r="A592" s="1628">
        <v>8</v>
      </c>
      <c r="B592" s="1626">
        <v>39927</v>
      </c>
      <c r="C592" s="1624" t="s">
        <v>1374</v>
      </c>
      <c r="D592" s="1637" t="s">
        <v>751</v>
      </c>
      <c r="E592" s="1635" t="s">
        <v>1069</v>
      </c>
      <c r="F592" s="1633" t="s">
        <v>1403</v>
      </c>
      <c r="G592" s="1605">
        <v>3000000</v>
      </c>
      <c r="H592" s="1617" t="s">
        <v>14</v>
      </c>
      <c r="I592" s="658">
        <v>40141</v>
      </c>
      <c r="J592" s="221">
        <v>4</v>
      </c>
      <c r="K592" s="835">
        <v>1600000</v>
      </c>
      <c r="L592" s="132">
        <f t="shared" si="18"/>
        <v>1400000</v>
      </c>
      <c r="M592" s="246" t="s">
        <v>1641</v>
      </c>
      <c r="N592" s="1607">
        <v>40457</v>
      </c>
      <c r="O592" s="1576" t="s">
        <v>1641</v>
      </c>
      <c r="P592" s="1630">
        <v>7</v>
      </c>
      <c r="Q592" s="1572" t="s">
        <v>1648</v>
      </c>
      <c r="R592" s="1570">
        <v>150000</v>
      </c>
    </row>
    <row r="593" spans="1:18" s="237" customFormat="1" ht="30.75">
      <c r="A593" s="1629"/>
      <c r="B593" s="1627"/>
      <c r="C593" s="1625"/>
      <c r="D593" s="1638"/>
      <c r="E593" s="1636"/>
      <c r="F593" s="1634"/>
      <c r="G593" s="1606"/>
      <c r="H593" s="1618"/>
      <c r="I593" s="658">
        <v>40457</v>
      </c>
      <c r="J593" s="221">
        <v>4</v>
      </c>
      <c r="K593" s="835">
        <v>1400000</v>
      </c>
      <c r="L593" s="132">
        <f>L592-K593</f>
        <v>0</v>
      </c>
      <c r="M593" s="246" t="s">
        <v>1641</v>
      </c>
      <c r="N593" s="1632"/>
      <c r="O593" s="1577"/>
      <c r="P593" s="1631"/>
      <c r="Q593" s="1573"/>
      <c r="R593" s="1571"/>
    </row>
    <row r="594" spans="1:18">
      <c r="A594" s="99"/>
      <c r="B594" s="215">
        <v>39934</v>
      </c>
      <c r="C594" s="3" t="s">
        <v>1377</v>
      </c>
      <c r="D594" s="191" t="s">
        <v>1382</v>
      </c>
      <c r="E594" s="239" t="s">
        <v>1211</v>
      </c>
      <c r="F594" s="238" t="s">
        <v>498</v>
      </c>
      <c r="G594" s="192">
        <v>14738000</v>
      </c>
      <c r="H594" s="205" t="s">
        <v>14</v>
      </c>
      <c r="I594" s="1087"/>
      <c r="J594" s="216"/>
      <c r="K594" s="834"/>
      <c r="L594" s="97" t="str">
        <f t="shared" si="18"/>
        <v/>
      </c>
      <c r="M594" s="108"/>
      <c r="N594" s="4"/>
      <c r="O594" s="115"/>
      <c r="P594" s="217"/>
      <c r="Q594" s="112"/>
      <c r="R594" s="507"/>
    </row>
    <row r="595" spans="1:18">
      <c r="A595" s="99">
        <v>2</v>
      </c>
      <c r="B595" s="215">
        <v>39934</v>
      </c>
      <c r="C595" s="3" t="s">
        <v>1378</v>
      </c>
      <c r="D595" s="191" t="s">
        <v>867</v>
      </c>
      <c r="E595" s="239" t="s">
        <v>1190</v>
      </c>
      <c r="F595" s="238" t="s">
        <v>420</v>
      </c>
      <c r="G595" s="192">
        <v>2250000</v>
      </c>
      <c r="H595" s="205" t="s">
        <v>14</v>
      </c>
      <c r="I595" s="1087"/>
      <c r="J595" s="216"/>
      <c r="K595" s="834"/>
      <c r="L595" s="97" t="str">
        <f t="shared" si="18"/>
        <v/>
      </c>
      <c r="M595" s="108"/>
      <c r="N595" s="4"/>
      <c r="O595" s="115"/>
      <c r="P595" s="217"/>
      <c r="Q595" s="112"/>
      <c r="R595" s="507"/>
    </row>
    <row r="596" spans="1:18">
      <c r="A596" s="99">
        <v>2</v>
      </c>
      <c r="B596" s="215">
        <v>39934</v>
      </c>
      <c r="C596" s="3" t="s">
        <v>1379</v>
      </c>
      <c r="D596" s="191" t="s">
        <v>934</v>
      </c>
      <c r="E596" s="239" t="s">
        <v>1050</v>
      </c>
      <c r="F596" s="238" t="s">
        <v>420</v>
      </c>
      <c r="G596" s="192">
        <v>4500000</v>
      </c>
      <c r="H596" s="205" t="s">
        <v>14</v>
      </c>
      <c r="I596" s="1087"/>
      <c r="J596" s="216"/>
      <c r="K596" s="834"/>
      <c r="L596" s="97" t="str">
        <f t="shared" si="18"/>
        <v/>
      </c>
      <c r="M596" s="108"/>
      <c r="N596" s="4"/>
      <c r="O596" s="115"/>
      <c r="P596" s="217"/>
      <c r="Q596" s="112"/>
      <c r="R596" s="507"/>
    </row>
    <row r="597" spans="1:18">
      <c r="A597" s="99">
        <v>2</v>
      </c>
      <c r="B597" s="215">
        <v>39934</v>
      </c>
      <c r="C597" s="3" t="s">
        <v>1380</v>
      </c>
      <c r="D597" s="191" t="s">
        <v>1048</v>
      </c>
      <c r="E597" s="239" t="s">
        <v>704</v>
      </c>
      <c r="F597" s="238" t="s">
        <v>420</v>
      </c>
      <c r="G597" s="192">
        <v>3194000</v>
      </c>
      <c r="H597" s="205" t="s">
        <v>14</v>
      </c>
      <c r="I597" s="1087"/>
      <c r="J597" s="216"/>
      <c r="K597" s="834"/>
      <c r="L597" s="97" t="str">
        <f t="shared" si="18"/>
        <v/>
      </c>
      <c r="M597" s="108"/>
      <c r="N597" s="4"/>
      <c r="O597" s="115"/>
      <c r="P597" s="217"/>
      <c r="Q597" s="112"/>
      <c r="R597" s="507"/>
    </row>
    <row r="598" spans="1:18">
      <c r="A598" s="99">
        <v>2</v>
      </c>
      <c r="B598" s="215">
        <v>39934</v>
      </c>
      <c r="C598" s="3" t="s">
        <v>1385</v>
      </c>
      <c r="D598" s="191" t="s">
        <v>922</v>
      </c>
      <c r="E598" s="239" t="s">
        <v>985</v>
      </c>
      <c r="F598" s="238" t="s">
        <v>420</v>
      </c>
      <c r="G598" s="192">
        <v>4000000</v>
      </c>
      <c r="H598" s="205" t="s">
        <v>14</v>
      </c>
      <c r="I598" s="1087"/>
      <c r="J598" s="216"/>
      <c r="K598" s="834"/>
      <c r="L598" s="97" t="str">
        <f t="shared" si="18"/>
        <v/>
      </c>
      <c r="M598" s="108"/>
      <c r="N598" s="4"/>
      <c r="O598" s="115"/>
      <c r="P598" s="217"/>
      <c r="Q598" s="112"/>
      <c r="R598" s="507"/>
    </row>
    <row r="599" spans="1:18" s="237" customFormat="1" ht="28.5">
      <c r="A599" s="130">
        <v>8</v>
      </c>
      <c r="B599" s="1559">
        <v>39934</v>
      </c>
      <c r="C599" s="1561" t="s">
        <v>1381</v>
      </c>
      <c r="D599" s="1560" t="s">
        <v>1383</v>
      </c>
      <c r="E599" s="243" t="s">
        <v>1069</v>
      </c>
      <c r="F599" s="244" t="s">
        <v>1403</v>
      </c>
      <c r="G599" s="196">
        <v>6100000</v>
      </c>
      <c r="H599" s="220" t="s">
        <v>14</v>
      </c>
      <c r="I599" s="658"/>
      <c r="J599" s="221"/>
      <c r="K599" s="835"/>
      <c r="L599" s="97" t="str">
        <f t="shared" si="18"/>
        <v/>
      </c>
      <c r="M599" s="175"/>
      <c r="N599" s="81"/>
      <c r="O599" s="1566"/>
      <c r="P599" s="222"/>
      <c r="Q599" s="178"/>
      <c r="R599" s="546"/>
    </row>
    <row r="600" spans="1:18" s="237" customFormat="1" ht="28.5">
      <c r="A600" s="130">
        <v>8</v>
      </c>
      <c r="B600" s="1559">
        <v>39934</v>
      </c>
      <c r="C600" s="1561" t="s">
        <v>1386</v>
      </c>
      <c r="D600" s="1561" t="s">
        <v>1384</v>
      </c>
      <c r="E600" s="1562" t="s">
        <v>747</v>
      </c>
      <c r="F600" s="244" t="s">
        <v>1403</v>
      </c>
      <c r="G600" s="196">
        <v>10750000</v>
      </c>
      <c r="H600" s="220" t="s">
        <v>14</v>
      </c>
      <c r="I600" s="658"/>
      <c r="J600" s="221"/>
      <c r="K600" s="835"/>
      <c r="L600" s="97" t="str">
        <f t="shared" si="18"/>
        <v/>
      </c>
      <c r="M600" s="175"/>
      <c r="N600" s="81"/>
      <c r="O600" s="1566"/>
      <c r="P600" s="222"/>
      <c r="Q600" s="178"/>
      <c r="R600" s="546"/>
    </row>
    <row r="601" spans="1:18" s="237" customFormat="1" ht="28.5">
      <c r="A601" s="557" t="s">
        <v>1989</v>
      </c>
      <c r="B601" s="1559">
        <v>39941</v>
      </c>
      <c r="C601" s="1560" t="s">
        <v>1990</v>
      </c>
      <c r="D601" s="1561" t="s">
        <v>1392</v>
      </c>
      <c r="E601" s="1562" t="s">
        <v>1310</v>
      </c>
      <c r="F601" s="686" t="s">
        <v>420</v>
      </c>
      <c r="G601" s="196">
        <v>3091000</v>
      </c>
      <c r="H601" s="220" t="s">
        <v>14</v>
      </c>
      <c r="I601" s="658"/>
      <c r="J601" s="221"/>
      <c r="K601" s="835"/>
      <c r="L601" s="132" t="str">
        <f t="shared" si="18"/>
        <v/>
      </c>
      <c r="M601" s="175"/>
      <c r="N601" s="81"/>
      <c r="O601" s="1566"/>
      <c r="P601" s="222"/>
      <c r="Q601" s="178"/>
      <c r="R601" s="546"/>
    </row>
    <row r="602" spans="1:18">
      <c r="A602" s="99">
        <v>2</v>
      </c>
      <c r="B602" s="215">
        <v>39941</v>
      </c>
      <c r="C602" s="3" t="s">
        <v>1389</v>
      </c>
      <c r="D602" s="3" t="s">
        <v>934</v>
      </c>
      <c r="E602" s="2" t="s">
        <v>1050</v>
      </c>
      <c r="F602" s="238" t="s">
        <v>420</v>
      </c>
      <c r="G602" s="192">
        <v>5500000</v>
      </c>
      <c r="H602" s="205" t="s">
        <v>14</v>
      </c>
      <c r="I602" s="1087"/>
      <c r="J602" s="216"/>
      <c r="K602" s="834"/>
      <c r="L602" s="97" t="str">
        <f t="shared" si="18"/>
        <v/>
      </c>
      <c r="M602" s="108"/>
      <c r="N602" s="4"/>
      <c r="O602" s="115"/>
      <c r="P602" s="217"/>
      <c r="Q602" s="112"/>
      <c r="R602" s="507"/>
    </row>
    <row r="603" spans="1:18">
      <c r="A603" s="99">
        <v>2</v>
      </c>
      <c r="B603" s="215">
        <v>39941</v>
      </c>
      <c r="C603" s="3" t="s">
        <v>1390</v>
      </c>
      <c r="D603" s="3" t="s">
        <v>1393</v>
      </c>
      <c r="E603" s="2" t="s">
        <v>1050</v>
      </c>
      <c r="F603" s="238" t="s">
        <v>420</v>
      </c>
      <c r="G603" s="192">
        <v>6000000</v>
      </c>
      <c r="H603" s="205" t="s">
        <v>14</v>
      </c>
      <c r="I603" s="1087"/>
      <c r="J603" s="216"/>
      <c r="K603" s="834"/>
      <c r="L603" s="97" t="str">
        <f t="shared" si="18"/>
        <v/>
      </c>
      <c r="M603" s="108"/>
      <c r="N603" s="4"/>
      <c r="O603" s="115"/>
      <c r="P603" s="217"/>
      <c r="Q603" s="112"/>
      <c r="R603" s="507"/>
    </row>
    <row r="604" spans="1:18" s="237" customFormat="1" ht="28.5">
      <c r="A604" s="130">
        <v>8</v>
      </c>
      <c r="B604" s="1559">
        <v>39941</v>
      </c>
      <c r="C604" s="1561" t="s">
        <v>1400</v>
      </c>
      <c r="D604" s="1561" t="s">
        <v>1394</v>
      </c>
      <c r="E604" s="1562" t="s">
        <v>985</v>
      </c>
      <c r="F604" s="244" t="s">
        <v>1403</v>
      </c>
      <c r="G604" s="196">
        <v>3000000</v>
      </c>
      <c r="H604" s="220" t="s">
        <v>14</v>
      </c>
      <c r="I604" s="658"/>
      <c r="J604" s="221"/>
      <c r="K604" s="835"/>
      <c r="L604" s="97" t="str">
        <f t="shared" si="18"/>
        <v/>
      </c>
      <c r="M604" s="175"/>
      <c r="N604" s="81"/>
      <c r="O604" s="1566"/>
      <c r="P604" s="222"/>
      <c r="Q604" s="178"/>
      <c r="R604" s="546"/>
    </row>
    <row r="605" spans="1:18" s="237" customFormat="1" ht="28.5">
      <c r="A605" s="130">
        <v>8</v>
      </c>
      <c r="B605" s="1559">
        <v>39941</v>
      </c>
      <c r="C605" s="1561" t="s">
        <v>1399</v>
      </c>
      <c r="D605" s="1561" t="s">
        <v>1395</v>
      </c>
      <c r="E605" s="1562" t="s">
        <v>1005</v>
      </c>
      <c r="F605" s="244" t="s">
        <v>1403</v>
      </c>
      <c r="G605" s="196">
        <v>4000000</v>
      </c>
      <c r="H605" s="220" t="s">
        <v>14</v>
      </c>
      <c r="I605" s="658"/>
      <c r="J605" s="221"/>
      <c r="K605" s="835"/>
      <c r="L605" s="97" t="str">
        <f t="shared" si="18"/>
        <v/>
      </c>
      <c r="M605" s="175"/>
      <c r="N605" s="81"/>
      <c r="O605" s="1566"/>
      <c r="P605" s="222"/>
      <c r="Q605" s="178"/>
      <c r="R605" s="546"/>
    </row>
    <row r="606" spans="1:18" s="237" customFormat="1" ht="28.5">
      <c r="A606" s="130">
        <v>8</v>
      </c>
      <c r="B606" s="1559">
        <v>39941</v>
      </c>
      <c r="C606" s="1561" t="s">
        <v>1398</v>
      </c>
      <c r="D606" s="1561" t="s">
        <v>1396</v>
      </c>
      <c r="E606" s="1562" t="s">
        <v>1001</v>
      </c>
      <c r="F606" s="244" t="s">
        <v>1403</v>
      </c>
      <c r="G606" s="196">
        <v>13644000</v>
      </c>
      <c r="H606" s="220" t="s">
        <v>14</v>
      </c>
      <c r="I606" s="658"/>
      <c r="J606" s="221"/>
      <c r="K606" s="1557"/>
      <c r="L606" s="97" t="str">
        <f t="shared" si="18"/>
        <v/>
      </c>
      <c r="M606" s="175"/>
      <c r="N606" s="81"/>
      <c r="O606" s="1566"/>
      <c r="P606" s="222"/>
      <c r="Q606" s="178"/>
      <c r="R606" s="546"/>
    </row>
    <row r="607" spans="1:18" s="237" customFormat="1" ht="28.5">
      <c r="A607" s="557" t="s">
        <v>1969</v>
      </c>
      <c r="B607" s="1559">
        <v>39941</v>
      </c>
      <c r="C607" s="1561" t="s">
        <v>1391</v>
      </c>
      <c r="D607" s="1561" t="s">
        <v>1397</v>
      </c>
      <c r="E607" s="1562" t="s">
        <v>985</v>
      </c>
      <c r="F607" s="674" t="s">
        <v>1401</v>
      </c>
      <c r="G607" s="196">
        <v>6784000</v>
      </c>
      <c r="H607" s="220" t="s">
        <v>14</v>
      </c>
      <c r="I607" s="124">
        <v>40403</v>
      </c>
      <c r="J607" s="221">
        <v>4</v>
      </c>
      <c r="K607" s="835">
        <v>6784000</v>
      </c>
      <c r="L607" s="132">
        <f t="shared" si="18"/>
        <v>0</v>
      </c>
      <c r="M607" s="653" t="s">
        <v>591</v>
      </c>
      <c r="N607" s="654" t="s">
        <v>591</v>
      </c>
      <c r="O607" s="1566" t="s">
        <v>591</v>
      </c>
      <c r="P607" s="655"/>
      <c r="Q607" s="656" t="s">
        <v>1578</v>
      </c>
      <c r="R607" s="546" t="s">
        <v>591</v>
      </c>
    </row>
    <row r="608" spans="1:18">
      <c r="A608" s="99"/>
      <c r="B608" s="215">
        <v>39948</v>
      </c>
      <c r="C608" s="3" t="s">
        <v>1404</v>
      </c>
      <c r="D608" s="3" t="s">
        <v>1414</v>
      </c>
      <c r="E608" s="2" t="s">
        <v>581</v>
      </c>
      <c r="F608" s="247" t="s">
        <v>498</v>
      </c>
      <c r="G608" s="192">
        <v>21000000</v>
      </c>
      <c r="H608" s="205" t="s">
        <v>14</v>
      </c>
      <c r="I608" s="1087"/>
      <c r="J608" s="216"/>
      <c r="K608" s="839"/>
      <c r="L608" s="97" t="str">
        <f t="shared" si="18"/>
        <v/>
      </c>
      <c r="M608" s="108"/>
      <c r="N608" s="4"/>
      <c r="O608" s="115"/>
      <c r="P608" s="217"/>
      <c r="Q608" s="112"/>
      <c r="R608" s="507"/>
    </row>
    <row r="609" spans="1:18">
      <c r="A609" s="99">
        <v>2</v>
      </c>
      <c r="B609" s="215">
        <v>39948</v>
      </c>
      <c r="C609" s="3" t="s">
        <v>1405</v>
      </c>
      <c r="D609" s="3" t="s">
        <v>1415</v>
      </c>
      <c r="E609" s="2" t="s">
        <v>1310</v>
      </c>
      <c r="F609" s="238" t="s">
        <v>420</v>
      </c>
      <c r="G609" s="192">
        <v>1341000</v>
      </c>
      <c r="H609" s="205" t="s">
        <v>14</v>
      </c>
      <c r="I609" s="1087"/>
      <c r="J609" s="216"/>
      <c r="K609" s="839"/>
      <c r="L609" s="97" t="str">
        <f t="shared" si="18"/>
        <v/>
      </c>
      <c r="M609" s="108"/>
      <c r="N609" s="4"/>
      <c r="O609" s="115"/>
      <c r="P609" s="217"/>
      <c r="Q609" s="112"/>
      <c r="R609" s="507"/>
    </row>
    <row r="610" spans="1:18">
      <c r="A610" s="99">
        <v>2</v>
      </c>
      <c r="B610" s="215">
        <v>39948</v>
      </c>
      <c r="C610" s="3" t="s">
        <v>1406</v>
      </c>
      <c r="D610" s="3" t="s">
        <v>1416</v>
      </c>
      <c r="E610" s="2" t="s">
        <v>1190</v>
      </c>
      <c r="F610" s="238" t="s">
        <v>420</v>
      </c>
      <c r="G610" s="192">
        <v>4700000</v>
      </c>
      <c r="H610" s="205" t="s">
        <v>14</v>
      </c>
      <c r="I610" s="1087"/>
      <c r="J610" s="216"/>
      <c r="K610" s="839"/>
      <c r="L610" s="97" t="str">
        <f t="shared" ref="L610:L625" si="19">IF($K610&lt;&gt;0,$G610-$K610,"")</f>
        <v/>
      </c>
      <c r="M610" s="108"/>
      <c r="N610" s="4"/>
      <c r="O610" s="115"/>
      <c r="P610" s="217"/>
      <c r="Q610" s="112"/>
      <c r="R610" s="507"/>
    </row>
    <row r="611" spans="1:18">
      <c r="A611" s="99">
        <v>2</v>
      </c>
      <c r="B611" s="215">
        <v>39948</v>
      </c>
      <c r="C611" s="3" t="s">
        <v>1409</v>
      </c>
      <c r="D611" s="3" t="s">
        <v>1417</v>
      </c>
      <c r="E611" s="2" t="s">
        <v>985</v>
      </c>
      <c r="F611" s="238" t="s">
        <v>420</v>
      </c>
      <c r="G611" s="192">
        <v>6970000</v>
      </c>
      <c r="H611" s="205" t="s">
        <v>14</v>
      </c>
      <c r="I611" s="1087"/>
      <c r="J611" s="216"/>
      <c r="K611" s="839"/>
      <c r="L611" s="97" t="str">
        <f t="shared" si="19"/>
        <v/>
      </c>
      <c r="M611" s="108"/>
      <c r="N611" s="4"/>
      <c r="O611" s="115"/>
      <c r="P611" s="217"/>
      <c r="Q611" s="112"/>
      <c r="R611" s="507"/>
    </row>
    <row r="612" spans="1:18">
      <c r="A612" s="99">
        <v>2</v>
      </c>
      <c r="B612" s="215">
        <v>39948</v>
      </c>
      <c r="C612" s="3" t="s">
        <v>1407</v>
      </c>
      <c r="D612" s="3" t="s">
        <v>1418</v>
      </c>
      <c r="E612" s="2" t="s">
        <v>1064</v>
      </c>
      <c r="F612" s="238" t="s">
        <v>420</v>
      </c>
      <c r="G612" s="192">
        <v>2720000</v>
      </c>
      <c r="H612" s="205" t="s">
        <v>14</v>
      </c>
      <c r="I612" s="1087"/>
      <c r="J612" s="216"/>
      <c r="K612" s="839"/>
      <c r="L612" s="97" t="str">
        <f t="shared" si="19"/>
        <v/>
      </c>
      <c r="M612" s="108"/>
      <c r="N612" s="4"/>
      <c r="O612" s="115"/>
      <c r="P612" s="217"/>
      <c r="Q612" s="112"/>
      <c r="R612" s="507"/>
    </row>
    <row r="613" spans="1:18">
      <c r="A613" s="99">
        <v>2</v>
      </c>
      <c r="B613" s="215">
        <v>39948</v>
      </c>
      <c r="C613" s="3" t="s">
        <v>1411</v>
      </c>
      <c r="D613" s="3" t="s">
        <v>1419</v>
      </c>
      <c r="E613" s="2" t="s">
        <v>1021</v>
      </c>
      <c r="F613" s="238" t="s">
        <v>420</v>
      </c>
      <c r="G613" s="192">
        <v>14800000</v>
      </c>
      <c r="H613" s="205" t="s">
        <v>14</v>
      </c>
      <c r="I613" s="1087"/>
      <c r="J613" s="216"/>
      <c r="K613" s="839"/>
      <c r="L613" s="97" t="str">
        <f t="shared" si="19"/>
        <v/>
      </c>
      <c r="M613" s="108"/>
      <c r="N613" s="4"/>
      <c r="O613" s="115"/>
      <c r="P613" s="217"/>
      <c r="Q613" s="112"/>
      <c r="R613" s="507"/>
    </row>
    <row r="614" spans="1:18">
      <c r="A614" s="99">
        <v>2</v>
      </c>
      <c r="B614" s="215">
        <v>39948</v>
      </c>
      <c r="C614" s="3" t="s">
        <v>1408</v>
      </c>
      <c r="D614" s="3" t="s">
        <v>1420</v>
      </c>
      <c r="E614" s="2" t="s">
        <v>1024</v>
      </c>
      <c r="F614" s="238" t="s">
        <v>420</v>
      </c>
      <c r="G614" s="192">
        <v>4862000</v>
      </c>
      <c r="H614" s="205" t="s">
        <v>14</v>
      </c>
      <c r="I614" s="1087"/>
      <c r="J614" s="216"/>
      <c r="K614" s="839"/>
      <c r="L614" s="97" t="str">
        <f t="shared" si="19"/>
        <v/>
      </c>
      <c r="M614" s="108"/>
      <c r="N614" s="4"/>
      <c r="O614" s="115"/>
      <c r="P614" s="217"/>
      <c r="Q614" s="112"/>
      <c r="R614" s="507"/>
    </row>
    <row r="615" spans="1:18">
      <c r="A615" s="99">
        <v>2</v>
      </c>
      <c r="B615" s="215">
        <v>39948</v>
      </c>
      <c r="C615" s="3" t="s">
        <v>1410</v>
      </c>
      <c r="D615" s="3" t="s">
        <v>1421</v>
      </c>
      <c r="E615" s="235" t="s">
        <v>985</v>
      </c>
      <c r="F615" s="248" t="s">
        <v>420</v>
      </c>
      <c r="G615" s="192">
        <v>15000000</v>
      </c>
      <c r="H615" s="205" t="s">
        <v>14</v>
      </c>
      <c r="I615" s="1087"/>
      <c r="J615" s="216"/>
      <c r="K615" s="839"/>
      <c r="L615" s="97" t="str">
        <f t="shared" si="19"/>
        <v/>
      </c>
      <c r="M615" s="108"/>
      <c r="N615" s="4"/>
      <c r="O615" s="115"/>
      <c r="P615" s="217"/>
      <c r="Q615" s="112"/>
      <c r="R615" s="507"/>
    </row>
    <row r="616" spans="1:18" s="678" customFormat="1" ht="28.5">
      <c r="A616" s="557" t="s">
        <v>2006</v>
      </c>
      <c r="B616" s="676">
        <v>39948</v>
      </c>
      <c r="C616" s="1560" t="s">
        <v>1426</v>
      </c>
      <c r="D616" s="1560" t="s">
        <v>922</v>
      </c>
      <c r="E616" s="243" t="s">
        <v>985</v>
      </c>
      <c r="F616" s="719" t="s">
        <v>1401</v>
      </c>
      <c r="G616" s="649">
        <v>4205000</v>
      </c>
      <c r="H616" s="650" t="s">
        <v>14</v>
      </c>
      <c r="I616" s="1089">
        <v>40431</v>
      </c>
      <c r="J616" s="682">
        <v>4</v>
      </c>
      <c r="K616" s="840">
        <v>4205000</v>
      </c>
      <c r="L616" s="132">
        <f t="shared" si="19"/>
        <v>0</v>
      </c>
      <c r="M616" s="175" t="s">
        <v>591</v>
      </c>
      <c r="N616" s="720" t="s">
        <v>591</v>
      </c>
      <c r="O616" s="1566" t="s">
        <v>591</v>
      </c>
      <c r="P616" s="683"/>
      <c r="Q616" s="511" t="s">
        <v>1578</v>
      </c>
      <c r="R616" s="546" t="s">
        <v>591</v>
      </c>
    </row>
    <row r="617" spans="1:18" s="237" customFormat="1" ht="28.5">
      <c r="A617" s="130">
        <v>8</v>
      </c>
      <c r="B617" s="1559">
        <v>39948</v>
      </c>
      <c r="C617" s="1561" t="s">
        <v>1412</v>
      </c>
      <c r="D617" s="1561" t="s">
        <v>1422</v>
      </c>
      <c r="E617" s="1562" t="s">
        <v>1001</v>
      </c>
      <c r="F617" s="244" t="s">
        <v>1403</v>
      </c>
      <c r="G617" s="196">
        <v>5586000</v>
      </c>
      <c r="H617" s="220" t="s">
        <v>14</v>
      </c>
      <c r="I617" s="658"/>
      <c r="J617" s="221"/>
      <c r="K617" s="1557"/>
      <c r="L617" s="97" t="str">
        <f t="shared" si="19"/>
        <v/>
      </c>
      <c r="M617" s="175"/>
      <c r="N617" s="81"/>
      <c r="O617" s="1566"/>
      <c r="P617" s="222"/>
      <c r="Q617" s="178"/>
      <c r="R617" s="546"/>
    </row>
    <row r="618" spans="1:18" s="237" customFormat="1" ht="28.5">
      <c r="A618" s="130">
        <v>8</v>
      </c>
      <c r="B618" s="1559">
        <v>39948</v>
      </c>
      <c r="C618" s="1561" t="s">
        <v>1429</v>
      </c>
      <c r="D618" s="1561" t="s">
        <v>1423</v>
      </c>
      <c r="E618" s="1562" t="s">
        <v>1001</v>
      </c>
      <c r="F618" s="244" t="s">
        <v>1403</v>
      </c>
      <c r="G618" s="196">
        <v>2400000</v>
      </c>
      <c r="H618" s="220" t="s">
        <v>14</v>
      </c>
      <c r="I618" s="658"/>
      <c r="J618" s="221"/>
      <c r="K618" s="1557"/>
      <c r="L618" s="97" t="str">
        <f t="shared" si="19"/>
        <v/>
      </c>
      <c r="M618" s="175"/>
      <c r="N618" s="81"/>
      <c r="O618" s="1566"/>
      <c r="P618" s="222"/>
      <c r="Q618" s="178"/>
      <c r="R618" s="546"/>
    </row>
    <row r="619" spans="1:18" s="237" customFormat="1" ht="28.5">
      <c r="A619" s="130">
        <v>8</v>
      </c>
      <c r="B619" s="1559">
        <v>39948</v>
      </c>
      <c r="C619" s="1561" t="s">
        <v>1413</v>
      </c>
      <c r="D619" s="1561" t="s">
        <v>869</v>
      </c>
      <c r="E619" s="1562" t="s">
        <v>992</v>
      </c>
      <c r="F619" s="244" t="s">
        <v>1403</v>
      </c>
      <c r="G619" s="196">
        <v>1100000</v>
      </c>
      <c r="H619" s="220" t="s">
        <v>14</v>
      </c>
      <c r="I619" s="658"/>
      <c r="J619" s="221"/>
      <c r="K619" s="1557"/>
      <c r="L619" s="97" t="str">
        <f t="shared" si="19"/>
        <v/>
      </c>
      <c r="M619" s="175"/>
      <c r="N619" s="81"/>
      <c r="O619" s="1566"/>
      <c r="P619" s="222"/>
      <c r="Q619" s="178"/>
      <c r="R619" s="546"/>
    </row>
    <row r="620" spans="1:18" s="237" customFormat="1" ht="28.5">
      <c r="A620" s="130">
        <v>8</v>
      </c>
      <c r="B620" s="1559">
        <v>39948</v>
      </c>
      <c r="C620" s="1561" t="s">
        <v>1427</v>
      </c>
      <c r="D620" s="1561" t="s">
        <v>1424</v>
      </c>
      <c r="E620" s="1562" t="s">
        <v>1001</v>
      </c>
      <c r="F620" s="244" t="s">
        <v>1403</v>
      </c>
      <c r="G620" s="196">
        <v>2639000</v>
      </c>
      <c r="H620" s="220" t="s">
        <v>14</v>
      </c>
      <c r="I620" s="658"/>
      <c r="J620" s="221"/>
      <c r="K620" s="1557"/>
      <c r="L620" s="97" t="str">
        <f t="shared" si="19"/>
        <v/>
      </c>
      <c r="M620" s="175"/>
      <c r="N620" s="81"/>
      <c r="O620" s="1566"/>
      <c r="P620" s="222"/>
      <c r="Q620" s="178"/>
      <c r="R620" s="546"/>
    </row>
    <row r="621" spans="1:18" s="237" customFormat="1" ht="28.5">
      <c r="A621" s="130">
        <v>8</v>
      </c>
      <c r="B621" s="1559">
        <v>39948</v>
      </c>
      <c r="C621" s="1561" t="s">
        <v>1428</v>
      </c>
      <c r="D621" s="1561" t="s">
        <v>1425</v>
      </c>
      <c r="E621" s="1562" t="s">
        <v>985</v>
      </c>
      <c r="F621" s="244" t="s">
        <v>1403</v>
      </c>
      <c r="G621" s="196">
        <v>20300000</v>
      </c>
      <c r="H621" s="220" t="s">
        <v>14</v>
      </c>
      <c r="I621" s="658"/>
      <c r="J621" s="221"/>
      <c r="K621" s="1557"/>
      <c r="L621" s="97" t="str">
        <f t="shared" si="19"/>
        <v/>
      </c>
      <c r="M621" s="175"/>
      <c r="N621" s="81"/>
      <c r="O621" s="1566"/>
      <c r="P621" s="222"/>
      <c r="Q621" s="178"/>
      <c r="R621" s="546"/>
    </row>
    <row r="622" spans="1:18">
      <c r="A622" s="99">
        <v>2</v>
      </c>
      <c r="B622" s="215">
        <v>39955</v>
      </c>
      <c r="C622" s="3" t="s">
        <v>948</v>
      </c>
      <c r="D622" s="3" t="s">
        <v>701</v>
      </c>
      <c r="E622" s="235" t="s">
        <v>1005</v>
      </c>
      <c r="F622" s="248" t="s">
        <v>420</v>
      </c>
      <c r="G622" s="192">
        <v>15000000</v>
      </c>
      <c r="H622" s="205" t="s">
        <v>14</v>
      </c>
      <c r="I622" s="1087"/>
      <c r="J622" s="216"/>
      <c r="K622" s="839"/>
      <c r="L622" s="97" t="str">
        <f t="shared" si="19"/>
        <v/>
      </c>
      <c r="M622" s="108"/>
      <c r="N622" s="4"/>
      <c r="O622" s="115"/>
      <c r="P622" s="217"/>
      <c r="Q622" s="112"/>
      <c r="R622" s="507"/>
    </row>
    <row r="623" spans="1:18">
      <c r="A623" s="99">
        <v>2</v>
      </c>
      <c r="B623" s="215">
        <v>39955</v>
      </c>
      <c r="C623" s="3" t="s">
        <v>949</v>
      </c>
      <c r="D623" s="3" t="s">
        <v>956</v>
      </c>
      <c r="E623" s="235" t="s">
        <v>1061</v>
      </c>
      <c r="F623" s="248" t="s">
        <v>420</v>
      </c>
      <c r="G623" s="192">
        <v>1177000</v>
      </c>
      <c r="H623" s="205" t="s">
        <v>14</v>
      </c>
      <c r="I623" s="1087"/>
      <c r="J623" s="216"/>
      <c r="K623" s="839"/>
      <c r="L623" s="97" t="str">
        <f t="shared" si="19"/>
        <v/>
      </c>
      <c r="M623" s="108"/>
      <c r="N623" s="4"/>
      <c r="O623" s="115"/>
      <c r="P623" s="217"/>
      <c r="Q623" s="112"/>
      <c r="R623" s="507"/>
    </row>
    <row r="624" spans="1:18">
      <c r="A624" s="99">
        <v>2</v>
      </c>
      <c r="B624" s="215">
        <v>39955</v>
      </c>
      <c r="C624" s="3" t="s">
        <v>950</v>
      </c>
      <c r="D624" s="3" t="s">
        <v>957</v>
      </c>
      <c r="E624" s="235" t="s">
        <v>1310</v>
      </c>
      <c r="F624" s="248" t="s">
        <v>420</v>
      </c>
      <c r="G624" s="192">
        <v>1300000</v>
      </c>
      <c r="H624" s="205" t="s">
        <v>14</v>
      </c>
      <c r="I624" s="1087"/>
      <c r="J624" s="216"/>
      <c r="K624" s="839"/>
      <c r="L624" s="97" t="str">
        <f t="shared" si="19"/>
        <v/>
      </c>
      <c r="M624" s="108"/>
      <c r="N624" s="4"/>
      <c r="O624" s="115"/>
      <c r="P624" s="217"/>
      <c r="Q624" s="112"/>
      <c r="R624" s="507"/>
    </row>
    <row r="625" spans="1:18">
      <c r="A625" s="99">
        <v>2</v>
      </c>
      <c r="B625" s="215">
        <v>39955</v>
      </c>
      <c r="C625" s="3" t="s">
        <v>963</v>
      </c>
      <c r="D625" s="3" t="s">
        <v>746</v>
      </c>
      <c r="E625" s="235" t="s">
        <v>747</v>
      </c>
      <c r="F625" s="248" t="s">
        <v>420</v>
      </c>
      <c r="G625" s="192">
        <v>5000000</v>
      </c>
      <c r="H625" s="205" t="s">
        <v>14</v>
      </c>
      <c r="I625" s="1087"/>
      <c r="J625" s="216"/>
      <c r="K625" s="839"/>
      <c r="L625" s="97" t="str">
        <f t="shared" si="19"/>
        <v/>
      </c>
      <c r="M625" s="108"/>
      <c r="N625" s="4"/>
      <c r="O625" s="115"/>
      <c r="P625" s="217"/>
      <c r="Q625" s="112"/>
      <c r="R625" s="507"/>
    </row>
    <row r="626" spans="1:18">
      <c r="A626" s="99">
        <v>2</v>
      </c>
      <c r="B626" s="215">
        <v>39955</v>
      </c>
      <c r="C626" s="3" t="s">
        <v>966</v>
      </c>
      <c r="D626" s="3" t="s">
        <v>922</v>
      </c>
      <c r="E626" s="235" t="s">
        <v>985</v>
      </c>
      <c r="F626" s="248" t="s">
        <v>420</v>
      </c>
      <c r="G626" s="192">
        <v>6272000</v>
      </c>
      <c r="H626" s="205" t="s">
        <v>14</v>
      </c>
      <c r="I626" s="1087"/>
      <c r="J626" s="216"/>
      <c r="K626" s="839"/>
      <c r="L626" s="4"/>
      <c r="M626" s="108"/>
      <c r="N626" s="4"/>
      <c r="O626" s="115"/>
      <c r="P626" s="217"/>
      <c r="Q626" s="112"/>
      <c r="R626" s="507"/>
    </row>
    <row r="627" spans="1:18">
      <c r="A627" s="99">
        <v>2</v>
      </c>
      <c r="B627" s="215">
        <v>39955</v>
      </c>
      <c r="C627" s="3" t="s">
        <v>964</v>
      </c>
      <c r="D627" s="3" t="s">
        <v>958</v>
      </c>
      <c r="E627" s="235" t="s">
        <v>1039</v>
      </c>
      <c r="F627" s="248" t="s">
        <v>420</v>
      </c>
      <c r="G627" s="192">
        <v>9900000</v>
      </c>
      <c r="H627" s="205" t="s">
        <v>14</v>
      </c>
      <c r="I627" s="1087"/>
      <c r="J627" s="216"/>
      <c r="K627" s="839"/>
      <c r="L627" s="4"/>
      <c r="M627" s="108"/>
      <c r="N627" s="4"/>
      <c r="O627" s="115"/>
      <c r="P627" s="217"/>
      <c r="Q627" s="112"/>
      <c r="R627" s="507"/>
    </row>
    <row r="628" spans="1:18">
      <c r="A628" s="99">
        <v>2</v>
      </c>
      <c r="B628" s="215">
        <v>39955</v>
      </c>
      <c r="C628" s="3" t="s">
        <v>951</v>
      </c>
      <c r="D628" s="3" t="s">
        <v>1214</v>
      </c>
      <c r="E628" s="235" t="s">
        <v>1005</v>
      </c>
      <c r="F628" s="248" t="s">
        <v>420</v>
      </c>
      <c r="G628" s="192">
        <v>5097000</v>
      </c>
      <c r="H628" s="205" t="s">
        <v>14</v>
      </c>
      <c r="I628" s="1087"/>
      <c r="J628" s="216"/>
      <c r="K628" s="839"/>
      <c r="L628" s="4"/>
      <c r="M628" s="108"/>
      <c r="N628" s="4"/>
      <c r="O628" s="115"/>
      <c r="P628" s="217"/>
      <c r="Q628" s="112"/>
      <c r="R628" s="507"/>
    </row>
    <row r="629" spans="1:18" s="237" customFormat="1" ht="28.5">
      <c r="A629" s="130">
        <v>8</v>
      </c>
      <c r="B629" s="1559">
        <v>39955</v>
      </c>
      <c r="C629" s="1561" t="s">
        <v>952</v>
      </c>
      <c r="D629" s="1561" t="s">
        <v>959</v>
      </c>
      <c r="E629" s="1562" t="s">
        <v>989</v>
      </c>
      <c r="F629" s="244" t="s">
        <v>1403</v>
      </c>
      <c r="G629" s="196">
        <v>20400000</v>
      </c>
      <c r="H629" s="220" t="s">
        <v>14</v>
      </c>
      <c r="I629" s="658"/>
      <c r="J629" s="221"/>
      <c r="K629" s="1557"/>
      <c r="L629" s="81"/>
      <c r="M629" s="175"/>
      <c r="N629" s="81"/>
      <c r="O629" s="1566"/>
      <c r="P629" s="222"/>
      <c r="Q629" s="178"/>
      <c r="R629" s="546"/>
    </row>
    <row r="630" spans="1:18" s="237" customFormat="1" ht="28.5">
      <c r="A630" s="130">
        <v>8</v>
      </c>
      <c r="B630" s="1559">
        <v>39955</v>
      </c>
      <c r="C630" s="1561" t="s">
        <v>953</v>
      </c>
      <c r="D630" s="1561" t="s">
        <v>960</v>
      </c>
      <c r="E630" s="1562" t="s">
        <v>1110</v>
      </c>
      <c r="F630" s="244" t="s">
        <v>1403</v>
      </c>
      <c r="G630" s="196">
        <v>6349000</v>
      </c>
      <c r="H630" s="220" t="s">
        <v>14</v>
      </c>
      <c r="I630" s="658"/>
      <c r="J630" s="221"/>
      <c r="K630" s="1557"/>
      <c r="L630" s="81"/>
      <c r="M630" s="175"/>
      <c r="N630" s="81"/>
      <c r="O630" s="1566"/>
      <c r="P630" s="222"/>
      <c r="Q630" s="178"/>
      <c r="R630" s="546"/>
    </row>
    <row r="631" spans="1:18" s="237" customFormat="1" ht="28.5">
      <c r="A631" s="130">
        <v>8</v>
      </c>
      <c r="B631" s="1559">
        <v>39955</v>
      </c>
      <c r="C631" s="1561" t="s">
        <v>954</v>
      </c>
      <c r="D631" s="1561" t="s">
        <v>961</v>
      </c>
      <c r="E631" s="1562" t="s">
        <v>1005</v>
      </c>
      <c r="F631" s="244" t="s">
        <v>1403</v>
      </c>
      <c r="G631" s="196">
        <v>2993000</v>
      </c>
      <c r="H631" s="220" t="s">
        <v>14</v>
      </c>
      <c r="I631" s="658"/>
      <c r="J631" s="221"/>
      <c r="K631" s="1557"/>
      <c r="L631" s="81"/>
      <c r="M631" s="175"/>
      <c r="N631" s="81"/>
      <c r="O631" s="1566"/>
      <c r="P631" s="222"/>
      <c r="Q631" s="178"/>
      <c r="R631" s="546"/>
    </row>
    <row r="632" spans="1:18" s="237" customFormat="1" ht="28.5">
      <c r="A632" s="130">
        <v>8</v>
      </c>
      <c r="B632" s="1559">
        <v>39955</v>
      </c>
      <c r="C632" s="1561" t="s">
        <v>965</v>
      </c>
      <c r="D632" s="1561" t="s">
        <v>1214</v>
      </c>
      <c r="E632" s="1562" t="s">
        <v>1005</v>
      </c>
      <c r="F632" s="244" t="s">
        <v>1403</v>
      </c>
      <c r="G632" s="196">
        <v>20445000</v>
      </c>
      <c r="H632" s="220" t="s">
        <v>14</v>
      </c>
      <c r="I632" s="658"/>
      <c r="J632" s="221"/>
      <c r="K632" s="1557"/>
      <c r="L632" s="1543"/>
      <c r="M632" s="249"/>
      <c r="N632" s="250"/>
      <c r="O632" s="1530"/>
      <c r="P632" s="222"/>
      <c r="Q632" s="178"/>
      <c r="R632" s="548"/>
    </row>
    <row r="633" spans="1:18" s="237" customFormat="1" ht="28.5">
      <c r="A633" s="130">
        <v>8</v>
      </c>
      <c r="B633" s="1559">
        <v>39955</v>
      </c>
      <c r="C633" s="1561" t="s">
        <v>955</v>
      </c>
      <c r="D633" s="1561" t="s">
        <v>962</v>
      </c>
      <c r="E633" s="1562" t="s">
        <v>1050</v>
      </c>
      <c r="F633" s="244" t="s">
        <v>1403</v>
      </c>
      <c r="G633" s="196">
        <v>14400000</v>
      </c>
      <c r="H633" s="220" t="s">
        <v>14</v>
      </c>
      <c r="I633" s="658"/>
      <c r="J633" s="221"/>
      <c r="K633" s="1557"/>
      <c r="L633" s="81"/>
      <c r="M633" s="175"/>
      <c r="N633" s="245"/>
      <c r="O633" s="1566"/>
      <c r="P633" s="222"/>
      <c r="Q633" s="178"/>
      <c r="R633" s="546"/>
    </row>
    <row r="634" spans="1:18">
      <c r="A634" s="99"/>
      <c r="B634" s="215">
        <v>39962</v>
      </c>
      <c r="C634" s="3" t="s">
        <v>835</v>
      </c>
      <c r="D634" s="3" t="s">
        <v>836</v>
      </c>
      <c r="E634" s="2" t="s">
        <v>1039</v>
      </c>
      <c r="F634" s="251" t="s">
        <v>498</v>
      </c>
      <c r="G634" s="192">
        <v>19468000</v>
      </c>
      <c r="H634" s="252" t="s">
        <v>14</v>
      </c>
      <c r="I634" s="1087"/>
      <c r="J634" s="216"/>
      <c r="K634" s="839"/>
      <c r="L634" s="4"/>
      <c r="M634" s="108"/>
      <c r="N634" s="240"/>
      <c r="O634" s="115"/>
      <c r="P634" s="217"/>
      <c r="Q634" s="112"/>
      <c r="R634" s="507"/>
    </row>
    <row r="635" spans="1:18">
      <c r="A635" s="99">
        <v>2</v>
      </c>
      <c r="B635" s="215">
        <v>39962</v>
      </c>
      <c r="C635" s="3" t="s">
        <v>829</v>
      </c>
      <c r="D635" s="3" t="s">
        <v>837</v>
      </c>
      <c r="E635" s="2" t="s">
        <v>987</v>
      </c>
      <c r="F635" s="251" t="s">
        <v>420</v>
      </c>
      <c r="G635" s="192">
        <v>1800000</v>
      </c>
      <c r="H635" s="252" t="s">
        <v>14</v>
      </c>
      <c r="I635" s="1087">
        <v>40569</v>
      </c>
      <c r="J635" s="216">
        <v>4</v>
      </c>
      <c r="K635" s="839">
        <v>1800000</v>
      </c>
      <c r="L635" s="1104">
        <f t="shared" ref="L635" si="20">IF($K635&lt;&gt;0,$G635-$K635,"")</f>
        <v>0</v>
      </c>
      <c r="M635" s="108" t="s">
        <v>309</v>
      </c>
      <c r="N635" s="240">
        <v>40569</v>
      </c>
      <c r="O635" s="115" t="s">
        <v>654</v>
      </c>
      <c r="P635" s="217" t="s">
        <v>314</v>
      </c>
      <c r="Q635" s="112" t="s">
        <v>1648</v>
      </c>
      <c r="R635" s="507">
        <v>90000</v>
      </c>
    </row>
    <row r="636" spans="1:18">
      <c r="A636" s="99">
        <v>2</v>
      </c>
      <c r="B636" s="215">
        <v>39962</v>
      </c>
      <c r="C636" s="3" t="s">
        <v>846</v>
      </c>
      <c r="D636" s="3" t="s">
        <v>838</v>
      </c>
      <c r="E636" s="2" t="s">
        <v>985</v>
      </c>
      <c r="F636" s="251" t="s">
        <v>420</v>
      </c>
      <c r="G636" s="192">
        <v>4114000</v>
      </c>
      <c r="H636" s="252" t="s">
        <v>14</v>
      </c>
      <c r="I636" s="1087"/>
      <c r="J636" s="216"/>
      <c r="K636" s="839"/>
      <c r="L636" s="4"/>
      <c r="M636" s="108"/>
      <c r="N636" s="240"/>
      <c r="O636" s="115"/>
      <c r="P636" s="217"/>
      <c r="Q636" s="112"/>
      <c r="R636" s="507"/>
    </row>
    <row r="637" spans="1:18">
      <c r="A637" s="99">
        <v>2</v>
      </c>
      <c r="B637" s="215">
        <v>39962</v>
      </c>
      <c r="C637" s="3" t="s">
        <v>830</v>
      </c>
      <c r="D637" s="3" t="s">
        <v>839</v>
      </c>
      <c r="E637" s="2" t="s">
        <v>1005</v>
      </c>
      <c r="F637" s="251" t="s">
        <v>420</v>
      </c>
      <c r="G637" s="192">
        <v>24990000</v>
      </c>
      <c r="H637" s="253" t="s">
        <v>14</v>
      </c>
      <c r="I637" s="1087"/>
      <c r="J637" s="216"/>
      <c r="K637" s="839"/>
      <c r="L637" s="4"/>
      <c r="M637" s="108"/>
      <c r="N637" s="240"/>
      <c r="O637" s="115"/>
      <c r="P637" s="217"/>
      <c r="Q637" s="112"/>
      <c r="R637" s="507"/>
    </row>
    <row r="638" spans="1:18">
      <c r="A638" s="99">
        <v>2</v>
      </c>
      <c r="B638" s="215">
        <v>39962</v>
      </c>
      <c r="C638" s="3" t="s">
        <v>831</v>
      </c>
      <c r="D638" s="3" t="s">
        <v>840</v>
      </c>
      <c r="E638" s="2" t="s">
        <v>1012</v>
      </c>
      <c r="F638" s="251" t="s">
        <v>420</v>
      </c>
      <c r="G638" s="192">
        <v>3076000</v>
      </c>
      <c r="H638" s="205" t="s">
        <v>14</v>
      </c>
      <c r="I638" s="1087"/>
      <c r="J638" s="216"/>
      <c r="K638" s="839"/>
      <c r="L638" s="4"/>
      <c r="M638" s="108"/>
      <c r="N638" s="240"/>
      <c r="O638" s="115"/>
      <c r="P638" s="217"/>
      <c r="Q638" s="112"/>
      <c r="R638" s="507"/>
    </row>
    <row r="639" spans="1:18">
      <c r="A639" s="99">
        <v>2</v>
      </c>
      <c r="B639" s="215">
        <v>39962</v>
      </c>
      <c r="C639" s="3" t="s">
        <v>832</v>
      </c>
      <c r="D639" s="3" t="s">
        <v>841</v>
      </c>
      <c r="E639" s="2" t="s">
        <v>1110</v>
      </c>
      <c r="F639" s="251" t="s">
        <v>420</v>
      </c>
      <c r="G639" s="192">
        <v>12000000</v>
      </c>
      <c r="H639" s="205" t="s">
        <v>14</v>
      </c>
      <c r="I639" s="1087"/>
      <c r="J639" s="216"/>
      <c r="K639" s="839"/>
      <c r="L639" s="4"/>
      <c r="M639" s="108"/>
      <c r="N639" s="240"/>
      <c r="O639" s="115"/>
      <c r="P639" s="217"/>
      <c r="Q639" s="112"/>
      <c r="R639" s="507"/>
    </row>
    <row r="640" spans="1:18" s="237" customFormat="1" ht="28.5">
      <c r="A640" s="130">
        <v>8</v>
      </c>
      <c r="B640" s="1559">
        <v>39962</v>
      </c>
      <c r="C640" s="1537" t="s">
        <v>833</v>
      </c>
      <c r="D640" s="1561" t="s">
        <v>842</v>
      </c>
      <c r="E640" s="1562" t="s">
        <v>1127</v>
      </c>
      <c r="F640" s="244" t="s">
        <v>1403</v>
      </c>
      <c r="G640" s="196">
        <v>3942000</v>
      </c>
      <c r="H640" s="220" t="s">
        <v>14</v>
      </c>
      <c r="I640" s="658"/>
      <c r="J640" s="221"/>
      <c r="K640" s="1557"/>
      <c r="L640" s="254"/>
      <c r="M640" s="255"/>
      <c r="N640" s="245"/>
      <c r="O640" s="1566"/>
      <c r="P640" s="222"/>
      <c r="Q640" s="178"/>
      <c r="R640" s="546"/>
    </row>
    <row r="641" spans="1:18" s="237" customFormat="1" ht="28.5">
      <c r="A641" s="130">
        <v>8</v>
      </c>
      <c r="B641" s="256">
        <v>39962</v>
      </c>
      <c r="C641" s="1537" t="s">
        <v>834</v>
      </c>
      <c r="D641" s="1561" t="s">
        <v>843</v>
      </c>
      <c r="E641" s="1562" t="s">
        <v>992</v>
      </c>
      <c r="F641" s="244" t="s">
        <v>1403</v>
      </c>
      <c r="G641" s="196">
        <v>19817000</v>
      </c>
      <c r="H641" s="220" t="s">
        <v>14</v>
      </c>
      <c r="I641" s="658"/>
      <c r="J641" s="221"/>
      <c r="K641" s="1557"/>
      <c r="L641" s="254"/>
      <c r="M641" s="255"/>
      <c r="N641" s="245"/>
      <c r="O641" s="1566"/>
      <c r="P641" s="222"/>
      <c r="Q641" s="178"/>
      <c r="R641" s="546"/>
    </row>
    <row r="642" spans="1:18">
      <c r="A642" s="99">
        <v>2</v>
      </c>
      <c r="B642" s="5">
        <v>39969</v>
      </c>
      <c r="C642" s="1565" t="s">
        <v>670</v>
      </c>
      <c r="D642" s="3" t="s">
        <v>673</v>
      </c>
      <c r="E642" s="2" t="s">
        <v>1003</v>
      </c>
      <c r="F642" s="251" t="s">
        <v>420</v>
      </c>
      <c r="G642" s="192">
        <v>5000000</v>
      </c>
      <c r="H642" s="205" t="s">
        <v>14</v>
      </c>
      <c r="I642" s="1087"/>
      <c r="J642" s="216"/>
      <c r="K642" s="839"/>
      <c r="L642" s="257"/>
      <c r="M642" s="258"/>
      <c r="N642" s="240"/>
      <c r="O642" s="115"/>
      <c r="P642" s="217"/>
      <c r="Q642" s="112"/>
      <c r="R642" s="507"/>
    </row>
    <row r="643" spans="1:18" s="237" customFormat="1" ht="28.5">
      <c r="A643" s="1541">
        <v>8</v>
      </c>
      <c r="B643" s="259">
        <v>39969</v>
      </c>
      <c r="C643" s="1537" t="s">
        <v>671</v>
      </c>
      <c r="D643" s="1561" t="s">
        <v>929</v>
      </c>
      <c r="E643" s="1562" t="s">
        <v>1127</v>
      </c>
      <c r="F643" s="244" t="s">
        <v>1403</v>
      </c>
      <c r="G643" s="196">
        <v>17969000</v>
      </c>
      <c r="H643" s="220" t="s">
        <v>14</v>
      </c>
      <c r="I643" s="658"/>
      <c r="J643" s="221"/>
      <c r="K643" s="1557"/>
      <c r="L643" s="254"/>
      <c r="M643" s="255"/>
      <c r="N643" s="245"/>
      <c r="O643" s="1566"/>
      <c r="P643" s="222"/>
      <c r="Q643" s="178"/>
      <c r="R643" s="546"/>
    </row>
    <row r="644" spans="1:18" s="237" customFormat="1" ht="28.5">
      <c r="A644" s="1541" t="s">
        <v>674</v>
      </c>
      <c r="B644" s="259">
        <v>39969</v>
      </c>
      <c r="C644" s="1561" t="s">
        <v>672</v>
      </c>
      <c r="D644" s="1561" t="s">
        <v>869</v>
      </c>
      <c r="E644" s="1562" t="s">
        <v>992</v>
      </c>
      <c r="F644" s="244" t="s">
        <v>1403</v>
      </c>
      <c r="G644" s="196">
        <v>17300000</v>
      </c>
      <c r="H644" s="220" t="s">
        <v>14</v>
      </c>
      <c r="I644" s="658"/>
      <c r="J644" s="221"/>
      <c r="K644" s="1557"/>
      <c r="L644" s="254"/>
      <c r="M644" s="255"/>
      <c r="N644" s="245"/>
      <c r="O644" s="1566"/>
      <c r="P644" s="222"/>
      <c r="Q644" s="178"/>
      <c r="R644" s="546"/>
    </row>
    <row r="645" spans="1:18">
      <c r="A645" s="260">
        <v>2</v>
      </c>
      <c r="B645" s="261">
        <v>39976</v>
      </c>
      <c r="C645" s="3" t="s">
        <v>429</v>
      </c>
      <c r="D645" s="3" t="s">
        <v>435</v>
      </c>
      <c r="E645" s="2" t="s">
        <v>1026</v>
      </c>
      <c r="F645" s="251" t="s">
        <v>420</v>
      </c>
      <c r="G645" s="192">
        <v>2892000</v>
      </c>
      <c r="H645" s="205" t="s">
        <v>14</v>
      </c>
      <c r="I645" s="1087"/>
      <c r="J645" s="216"/>
      <c r="K645" s="839"/>
      <c r="L645" s="257"/>
      <c r="M645" s="258"/>
      <c r="N645" s="240"/>
      <c r="O645" s="115"/>
      <c r="P645" s="217"/>
      <c r="Q645" s="112"/>
      <c r="R645" s="507"/>
    </row>
    <row r="646" spans="1:18" s="678" customFormat="1" ht="33">
      <c r="A646" s="646" t="s">
        <v>2093</v>
      </c>
      <c r="B646" s="647">
        <v>39976</v>
      </c>
      <c r="C646" s="1560" t="s">
        <v>430</v>
      </c>
      <c r="D646" s="1560" t="s">
        <v>1392</v>
      </c>
      <c r="E646" s="1563" t="s">
        <v>1064</v>
      </c>
      <c r="F646" s="244" t="s">
        <v>420</v>
      </c>
      <c r="G646" s="649">
        <v>6000000</v>
      </c>
      <c r="H646" s="650" t="s">
        <v>14</v>
      </c>
      <c r="I646" s="1089">
        <v>40450</v>
      </c>
      <c r="J646" s="682">
        <v>4</v>
      </c>
      <c r="K646" s="840">
        <v>6000000</v>
      </c>
      <c r="L646" s="132">
        <f t="shared" ref="L646" si="21">IF($K646&lt;&gt;0,$G646-$K646,"")</f>
        <v>0</v>
      </c>
      <c r="M646" s="913" t="s">
        <v>309</v>
      </c>
      <c r="N646" s="720">
        <v>40450</v>
      </c>
      <c r="O646" s="1566" t="s">
        <v>654</v>
      </c>
      <c r="P646" s="683" t="s">
        <v>2143</v>
      </c>
      <c r="Q646" s="511" t="s">
        <v>1648</v>
      </c>
      <c r="R646" s="546">
        <v>245000</v>
      </c>
    </row>
    <row r="647" spans="1:18">
      <c r="A647" s="260">
        <v>2</v>
      </c>
      <c r="B647" s="261">
        <v>39976</v>
      </c>
      <c r="C647" s="3" t="s">
        <v>431</v>
      </c>
      <c r="D647" s="3" t="s">
        <v>436</v>
      </c>
      <c r="E647" s="2" t="s">
        <v>1064</v>
      </c>
      <c r="F647" s="251" t="s">
        <v>420</v>
      </c>
      <c r="G647" s="192">
        <v>2760000</v>
      </c>
      <c r="H647" s="205" t="s">
        <v>14</v>
      </c>
      <c r="I647" s="1087"/>
      <c r="J647" s="216"/>
      <c r="K647" s="839"/>
      <c r="L647" s="257"/>
      <c r="M647" s="258"/>
      <c r="N647" s="240"/>
      <c r="O647" s="115"/>
      <c r="P647" s="217"/>
      <c r="Q647" s="112"/>
      <c r="R647" s="507"/>
    </row>
    <row r="648" spans="1:18">
      <c r="A648" s="260" t="s">
        <v>450</v>
      </c>
      <c r="B648" s="261">
        <v>39976</v>
      </c>
      <c r="C648" s="3" t="s">
        <v>432</v>
      </c>
      <c r="D648" s="3" t="s">
        <v>437</v>
      </c>
      <c r="E648" s="2" t="s">
        <v>1211</v>
      </c>
      <c r="F648" s="251" t="s">
        <v>420</v>
      </c>
      <c r="G648" s="192">
        <v>4700000</v>
      </c>
      <c r="H648" s="205" t="s">
        <v>14</v>
      </c>
      <c r="I648" s="1087"/>
      <c r="J648" s="216"/>
      <c r="K648" s="839"/>
      <c r="L648" s="257"/>
      <c r="M648" s="258"/>
      <c r="N648" s="240"/>
      <c r="O648" s="115"/>
      <c r="P648" s="217"/>
      <c r="Q648" s="112"/>
      <c r="R648" s="507"/>
    </row>
    <row r="649" spans="1:18">
      <c r="A649" s="260">
        <v>2</v>
      </c>
      <c r="B649" s="261">
        <v>39976</v>
      </c>
      <c r="C649" s="3" t="s">
        <v>433</v>
      </c>
      <c r="D649" s="3" t="s">
        <v>438</v>
      </c>
      <c r="E649" s="2" t="s">
        <v>1026</v>
      </c>
      <c r="F649" s="251" t="s">
        <v>420</v>
      </c>
      <c r="G649" s="192">
        <v>4000000</v>
      </c>
      <c r="H649" s="205" t="s">
        <v>14</v>
      </c>
      <c r="I649" s="1087"/>
      <c r="J649" s="216"/>
      <c r="K649" s="839"/>
      <c r="L649" s="257"/>
      <c r="M649" s="258"/>
      <c r="N649" s="240"/>
      <c r="O649" s="115"/>
      <c r="P649" s="217"/>
      <c r="Q649" s="112"/>
      <c r="R649" s="507"/>
    </row>
    <row r="650" spans="1:18" s="237" customFormat="1" ht="28.5">
      <c r="A650" s="1541" t="s">
        <v>674</v>
      </c>
      <c r="B650" s="259">
        <v>39976</v>
      </c>
      <c r="C650" s="1561" t="s">
        <v>442</v>
      </c>
      <c r="D650" s="1561" t="s">
        <v>439</v>
      </c>
      <c r="E650" s="1562" t="s">
        <v>1021</v>
      </c>
      <c r="F650" s="244" t="s">
        <v>1403</v>
      </c>
      <c r="G650" s="196">
        <v>3756000</v>
      </c>
      <c r="H650" s="220" t="s">
        <v>14</v>
      </c>
      <c r="I650" s="658"/>
      <c r="J650" s="221"/>
      <c r="K650" s="1557"/>
      <c r="L650" s="254"/>
      <c r="M650" s="255"/>
      <c r="N650" s="245"/>
      <c r="O650" s="1566"/>
      <c r="P650" s="222"/>
      <c r="Q650" s="178"/>
      <c r="R650" s="546"/>
    </row>
    <row r="651" spans="1:18" s="237" customFormat="1" ht="28.5">
      <c r="A651" s="1541">
        <v>8</v>
      </c>
      <c r="B651" s="259">
        <v>39976</v>
      </c>
      <c r="C651" s="1561" t="s">
        <v>434</v>
      </c>
      <c r="D651" s="1561" t="s">
        <v>440</v>
      </c>
      <c r="E651" s="1562" t="s">
        <v>1001</v>
      </c>
      <c r="F651" s="244" t="s">
        <v>1403</v>
      </c>
      <c r="G651" s="196">
        <v>15000000</v>
      </c>
      <c r="H651" s="220" t="s">
        <v>14</v>
      </c>
      <c r="I651" s="658"/>
      <c r="J651" s="221"/>
      <c r="K651" s="1557"/>
      <c r="L651" s="254"/>
      <c r="M651" s="255"/>
      <c r="N651" s="245"/>
      <c r="O651" s="1566"/>
      <c r="P651" s="222"/>
      <c r="Q651" s="178"/>
      <c r="R651" s="546"/>
    </row>
    <row r="652" spans="1:18">
      <c r="A652" s="260">
        <v>2</v>
      </c>
      <c r="B652" s="261">
        <v>39983</v>
      </c>
      <c r="C652" s="3" t="s">
        <v>459</v>
      </c>
      <c r="D652" s="3" t="s">
        <v>467</v>
      </c>
      <c r="E652" s="2" t="s">
        <v>985</v>
      </c>
      <c r="F652" s="251" t="s">
        <v>420</v>
      </c>
      <c r="G652" s="192">
        <v>3510000</v>
      </c>
      <c r="H652" s="205" t="s">
        <v>14</v>
      </c>
      <c r="I652" s="1087"/>
      <c r="J652" s="216"/>
      <c r="K652" s="839"/>
      <c r="L652" s="257"/>
      <c r="M652" s="258"/>
      <c r="N652" s="240"/>
      <c r="O652" s="115"/>
      <c r="P652" s="217"/>
      <c r="Q652" s="112"/>
      <c r="R652" s="507"/>
    </row>
    <row r="653" spans="1:18">
      <c r="A653" s="260" t="s">
        <v>450</v>
      </c>
      <c r="B653" s="261">
        <v>39983</v>
      </c>
      <c r="C653" s="3" t="s">
        <v>466</v>
      </c>
      <c r="D653" s="3" t="s">
        <v>468</v>
      </c>
      <c r="E653" s="2" t="s">
        <v>1050</v>
      </c>
      <c r="F653" s="251" t="s">
        <v>420</v>
      </c>
      <c r="G653" s="192">
        <v>8900000</v>
      </c>
      <c r="H653" s="205" t="s">
        <v>14</v>
      </c>
      <c r="I653" s="1087"/>
      <c r="J653" s="216"/>
      <c r="K653" s="839"/>
      <c r="L653" s="257"/>
      <c r="M653" s="258"/>
      <c r="N653" s="240"/>
      <c r="O653" s="115"/>
      <c r="P653" s="217"/>
      <c r="Q653" s="112"/>
      <c r="R653" s="507"/>
    </row>
    <row r="654" spans="1:18" s="237" customFormat="1" ht="28.5">
      <c r="A654" s="1541">
        <v>8</v>
      </c>
      <c r="B654" s="259">
        <v>39983</v>
      </c>
      <c r="C654" s="1561" t="s">
        <v>460</v>
      </c>
      <c r="D654" s="1561" t="s">
        <v>469</v>
      </c>
      <c r="E654" s="1562" t="s">
        <v>985</v>
      </c>
      <c r="F654" s="244" t="s">
        <v>1403</v>
      </c>
      <c r="G654" s="196">
        <v>2639000</v>
      </c>
      <c r="H654" s="220" t="s">
        <v>14</v>
      </c>
      <c r="I654" s="658"/>
      <c r="J654" s="221"/>
      <c r="K654" s="1557"/>
      <c r="L654" s="254"/>
      <c r="M654" s="255"/>
      <c r="N654" s="245"/>
      <c r="O654" s="1566"/>
      <c r="P654" s="222"/>
      <c r="Q654" s="178"/>
      <c r="R654" s="546"/>
    </row>
    <row r="655" spans="1:18" s="237" customFormat="1" ht="28.5">
      <c r="A655" s="1541" t="s">
        <v>674</v>
      </c>
      <c r="B655" s="259">
        <v>39983</v>
      </c>
      <c r="C655" s="1561" t="s">
        <v>464</v>
      </c>
      <c r="D655" s="1561" t="s">
        <v>470</v>
      </c>
      <c r="E655" s="1562" t="s">
        <v>1074</v>
      </c>
      <c r="F655" s="244" t="s">
        <v>1403</v>
      </c>
      <c r="G655" s="196">
        <v>6400000</v>
      </c>
      <c r="H655" s="220" t="s">
        <v>14</v>
      </c>
      <c r="I655" s="658"/>
      <c r="J655" s="221"/>
      <c r="K655" s="1557"/>
      <c r="L655" s="254"/>
      <c r="M655" s="255"/>
      <c r="N655" s="245"/>
      <c r="O655" s="1566"/>
      <c r="P655" s="222"/>
      <c r="Q655" s="178"/>
      <c r="R655" s="546"/>
    </row>
    <row r="656" spans="1:18" s="237" customFormat="1" ht="28.5">
      <c r="A656" s="1541">
        <v>8</v>
      </c>
      <c r="B656" s="259">
        <v>39983</v>
      </c>
      <c r="C656" s="1561" t="s">
        <v>465</v>
      </c>
      <c r="D656" s="1561" t="s">
        <v>1120</v>
      </c>
      <c r="E656" s="1562" t="s">
        <v>1061</v>
      </c>
      <c r="F656" s="244" t="s">
        <v>1403</v>
      </c>
      <c r="G656" s="196">
        <v>12000000</v>
      </c>
      <c r="H656" s="220" t="s">
        <v>14</v>
      </c>
      <c r="I656" s="658"/>
      <c r="J656" s="221"/>
      <c r="K656" s="1557"/>
      <c r="L656" s="254"/>
      <c r="M656" s="255"/>
      <c r="N656" s="245"/>
      <c r="O656" s="1566"/>
      <c r="P656" s="222"/>
      <c r="Q656" s="178"/>
      <c r="R656" s="546"/>
    </row>
    <row r="657" spans="1:257" s="237" customFormat="1" ht="28.5">
      <c r="A657" s="1541">
        <v>8</v>
      </c>
      <c r="B657" s="259">
        <v>39983</v>
      </c>
      <c r="C657" s="1561" t="s">
        <v>461</v>
      </c>
      <c r="D657" s="1561" t="s">
        <v>644</v>
      </c>
      <c r="E657" s="1562" t="s">
        <v>1021</v>
      </c>
      <c r="F657" s="244" t="s">
        <v>1403</v>
      </c>
      <c r="G657" s="196">
        <v>12000000</v>
      </c>
      <c r="H657" s="220" t="s">
        <v>14</v>
      </c>
      <c r="I657" s="658"/>
      <c r="J657" s="221"/>
      <c r="K657" s="1557"/>
      <c r="L657" s="254"/>
      <c r="M657" s="255"/>
      <c r="N657" s="245"/>
      <c r="O657" s="1566"/>
      <c r="P657" s="222"/>
      <c r="Q657" s="178"/>
      <c r="R657" s="546"/>
    </row>
    <row r="658" spans="1:257" s="237" customFormat="1" ht="28.5">
      <c r="A658" s="1541">
        <v>8</v>
      </c>
      <c r="B658" s="259">
        <v>39983</v>
      </c>
      <c r="C658" s="1561" t="s">
        <v>462</v>
      </c>
      <c r="D658" s="1561" t="s">
        <v>471</v>
      </c>
      <c r="E658" s="1562" t="s">
        <v>1261</v>
      </c>
      <c r="F658" s="244" t="s">
        <v>1403</v>
      </c>
      <c r="G658" s="196">
        <v>10000000</v>
      </c>
      <c r="H658" s="220" t="s">
        <v>14</v>
      </c>
      <c r="I658" s="658"/>
      <c r="J658" s="221"/>
      <c r="K658" s="1557"/>
      <c r="L658" s="254"/>
      <c r="M658" s="255"/>
      <c r="N658" s="245"/>
      <c r="O658" s="1566"/>
      <c r="P658" s="222"/>
      <c r="Q658" s="178"/>
      <c r="R658" s="546"/>
    </row>
    <row r="659" spans="1:257" s="237" customFormat="1" ht="28.5">
      <c r="A659" s="1541">
        <v>8</v>
      </c>
      <c r="B659" s="259">
        <v>39983</v>
      </c>
      <c r="C659" s="1561" t="s">
        <v>478</v>
      </c>
      <c r="D659" s="1561" t="s">
        <v>814</v>
      </c>
      <c r="E659" s="1562" t="s">
        <v>1005</v>
      </c>
      <c r="F659" s="244" t="s">
        <v>1403</v>
      </c>
      <c r="G659" s="196">
        <v>2330000</v>
      </c>
      <c r="H659" s="220" t="s">
        <v>14</v>
      </c>
      <c r="I659" s="658"/>
      <c r="J659" s="221"/>
      <c r="K659" s="1557"/>
      <c r="L659" s="254"/>
      <c r="M659" s="255"/>
      <c r="N659" s="256"/>
      <c r="O659" s="1566"/>
      <c r="P659" s="222"/>
      <c r="Q659" s="178"/>
      <c r="R659" s="546"/>
    </row>
    <row r="660" spans="1:257" ht="28.5">
      <c r="A660" s="646" t="s">
        <v>1954</v>
      </c>
      <c r="B660" s="647">
        <v>39983</v>
      </c>
      <c r="C660" s="1560" t="s">
        <v>479</v>
      </c>
      <c r="D660" s="1560" t="s">
        <v>472</v>
      </c>
      <c r="E660" s="1563" t="s">
        <v>1061</v>
      </c>
      <c r="F660" s="648" t="s">
        <v>481</v>
      </c>
      <c r="G660" s="649">
        <v>11926000</v>
      </c>
      <c r="H660" s="650" t="s">
        <v>14</v>
      </c>
      <c r="I660" s="651">
        <v>40389</v>
      </c>
      <c r="J660" s="652">
        <v>4</v>
      </c>
      <c r="K660" s="833">
        <v>11926000</v>
      </c>
      <c r="L660" s="132">
        <f t="shared" ref="L660" si="22">IF($K660&lt;&gt;0,$G660-$K660,"")</f>
        <v>0</v>
      </c>
      <c r="M660" s="653" t="s">
        <v>591</v>
      </c>
      <c r="N660" s="654" t="s">
        <v>591</v>
      </c>
      <c r="O660" s="1566" t="s">
        <v>591</v>
      </c>
      <c r="P660" s="655"/>
      <c r="Q660" s="656" t="s">
        <v>1578</v>
      </c>
      <c r="R660" s="546" t="s">
        <v>591</v>
      </c>
    </row>
    <row r="661" spans="1:257" s="237" customFormat="1" ht="28.5">
      <c r="A661" s="1541">
        <v>8</v>
      </c>
      <c r="B661" s="259">
        <v>39983</v>
      </c>
      <c r="C661" s="1561" t="s">
        <v>463</v>
      </c>
      <c r="D661" s="1561" t="s">
        <v>473</v>
      </c>
      <c r="E661" s="1562" t="s">
        <v>985</v>
      </c>
      <c r="F661" s="244" t="s">
        <v>1403</v>
      </c>
      <c r="G661" s="196">
        <v>15000000</v>
      </c>
      <c r="H661" s="220" t="s">
        <v>14</v>
      </c>
      <c r="I661" s="658"/>
      <c r="J661" s="221"/>
      <c r="K661" s="1557"/>
      <c r="L661" s="254"/>
      <c r="M661" s="255"/>
      <c r="N661" s="256"/>
      <c r="O661" s="1566"/>
      <c r="P661" s="222"/>
      <c r="Q661" s="178"/>
      <c r="R661" s="546"/>
    </row>
    <row r="662" spans="1:257">
      <c r="A662" s="260"/>
      <c r="B662" s="261">
        <v>39990</v>
      </c>
      <c r="C662" s="3" t="s">
        <v>268</v>
      </c>
      <c r="D662" s="3" t="s">
        <v>283</v>
      </c>
      <c r="E662" s="2" t="s">
        <v>1106</v>
      </c>
      <c r="F662" s="251" t="s">
        <v>498</v>
      </c>
      <c r="G662" s="192">
        <v>3400000000</v>
      </c>
      <c r="H662" s="205" t="s">
        <v>14</v>
      </c>
      <c r="I662" s="1087">
        <v>40268</v>
      </c>
      <c r="J662" s="216">
        <v>4</v>
      </c>
      <c r="K662" s="839">
        <v>3400000000</v>
      </c>
      <c r="L662" s="132">
        <f>IF($K662&lt;&gt;0,$G662-$K662,"")</f>
        <v>0</v>
      </c>
      <c r="M662" s="258" t="s">
        <v>1282</v>
      </c>
      <c r="N662" s="5">
        <v>40442</v>
      </c>
      <c r="O662" s="115" t="s">
        <v>1282</v>
      </c>
      <c r="P662" s="217"/>
      <c r="Q662" s="112" t="s">
        <v>1649</v>
      </c>
      <c r="R662" s="507">
        <v>713687430.10000002</v>
      </c>
    </row>
    <row r="663" spans="1:257">
      <c r="A663" s="260">
        <v>2</v>
      </c>
      <c r="B663" s="261">
        <v>39990</v>
      </c>
      <c r="C663" s="3" t="s">
        <v>269</v>
      </c>
      <c r="D663" s="3" t="s">
        <v>284</v>
      </c>
      <c r="E663" s="2" t="s">
        <v>1069</v>
      </c>
      <c r="F663" s="251" t="s">
        <v>420</v>
      </c>
      <c r="G663" s="192">
        <v>3000000</v>
      </c>
      <c r="H663" s="205" t="s">
        <v>14</v>
      </c>
      <c r="I663" s="1087"/>
      <c r="J663" s="216"/>
      <c r="K663" s="839"/>
      <c r="L663" s="132" t="str">
        <f t="shared" ref="L663:L678" si="23">IF($K663&lt;&gt;0,$G663-$K663,"")</f>
        <v/>
      </c>
      <c r="M663" s="258"/>
      <c r="N663" s="5"/>
      <c r="O663" s="115"/>
      <c r="P663" s="217"/>
      <c r="Q663" s="112"/>
      <c r="R663" s="507"/>
    </row>
    <row r="664" spans="1:257">
      <c r="A664" s="260" t="s">
        <v>450</v>
      </c>
      <c r="B664" s="261">
        <v>39990</v>
      </c>
      <c r="C664" s="3" t="s">
        <v>275</v>
      </c>
      <c r="D664" s="3" t="s">
        <v>285</v>
      </c>
      <c r="E664" s="2" t="s">
        <v>1001</v>
      </c>
      <c r="F664" s="251" t="s">
        <v>420</v>
      </c>
      <c r="G664" s="192">
        <v>5625000</v>
      </c>
      <c r="H664" s="205" t="s">
        <v>14</v>
      </c>
      <c r="I664" s="1087"/>
      <c r="J664" s="216"/>
      <c r="K664" s="839"/>
      <c r="L664" s="132" t="str">
        <f t="shared" si="23"/>
        <v/>
      </c>
      <c r="M664" s="258"/>
      <c r="N664" s="5"/>
      <c r="O664" s="115"/>
      <c r="P664" s="217"/>
      <c r="Q664" s="112"/>
      <c r="R664" s="507"/>
    </row>
    <row r="665" spans="1:257">
      <c r="A665" s="260">
        <v>2</v>
      </c>
      <c r="B665" s="261">
        <v>39990</v>
      </c>
      <c r="C665" s="3" t="s">
        <v>274</v>
      </c>
      <c r="D665" s="3" t="s">
        <v>709</v>
      </c>
      <c r="E665" s="2" t="s">
        <v>1069</v>
      </c>
      <c r="F665" s="251" t="s">
        <v>420</v>
      </c>
      <c r="G665" s="192">
        <v>21042000</v>
      </c>
      <c r="H665" s="205" t="s">
        <v>14</v>
      </c>
      <c r="I665" s="1087"/>
      <c r="J665" s="216"/>
      <c r="K665" s="839"/>
      <c r="L665" s="132" t="str">
        <f t="shared" si="23"/>
        <v/>
      </c>
      <c r="M665" s="258"/>
      <c r="N665" s="5"/>
      <c r="O665" s="115"/>
      <c r="P665" s="217"/>
      <c r="Q665" s="112"/>
      <c r="R665" s="507"/>
    </row>
    <row r="666" spans="1:257" s="678" customFormat="1" ht="33">
      <c r="A666" s="646" t="s">
        <v>2093</v>
      </c>
      <c r="B666" s="647">
        <v>39990</v>
      </c>
      <c r="C666" s="1560" t="s">
        <v>270</v>
      </c>
      <c r="D666" s="1560" t="s">
        <v>286</v>
      </c>
      <c r="E666" s="1563" t="s">
        <v>1003</v>
      </c>
      <c r="F666" s="244" t="s">
        <v>420</v>
      </c>
      <c r="G666" s="649">
        <v>17388000</v>
      </c>
      <c r="H666" s="650" t="s">
        <v>14</v>
      </c>
      <c r="I666" s="1089">
        <v>40450</v>
      </c>
      <c r="J666" s="682">
        <v>4</v>
      </c>
      <c r="K666" s="840">
        <v>17388000</v>
      </c>
      <c r="L666" s="132">
        <f>IF($K666&lt;&gt;0,$G666-$K666,"")</f>
        <v>0</v>
      </c>
      <c r="M666" s="913" t="s">
        <v>309</v>
      </c>
      <c r="N666" s="720">
        <v>40450</v>
      </c>
      <c r="O666" s="1566" t="s">
        <v>654</v>
      </c>
      <c r="P666" s="683" t="s">
        <v>2143</v>
      </c>
      <c r="Q666" s="511" t="s">
        <v>1648</v>
      </c>
      <c r="R666" s="546">
        <v>522000</v>
      </c>
    </row>
    <row r="667" spans="1:257">
      <c r="A667" s="260">
        <v>2</v>
      </c>
      <c r="B667" s="261">
        <v>39990</v>
      </c>
      <c r="C667" s="3" t="s">
        <v>271</v>
      </c>
      <c r="D667" s="3" t="s">
        <v>287</v>
      </c>
      <c r="E667" s="2" t="s">
        <v>1024</v>
      </c>
      <c r="F667" s="251" t="s">
        <v>420</v>
      </c>
      <c r="G667" s="192">
        <v>3422000</v>
      </c>
      <c r="H667" s="205" t="s">
        <v>14</v>
      </c>
      <c r="I667" s="1087"/>
      <c r="J667" s="216"/>
      <c r="K667" s="839"/>
      <c r="L667" s="132" t="str">
        <f t="shared" si="23"/>
        <v/>
      </c>
      <c r="M667" s="258"/>
      <c r="N667" s="5"/>
      <c r="O667" s="115"/>
      <c r="P667" s="217"/>
      <c r="Q667" s="112"/>
      <c r="R667" s="507"/>
    </row>
    <row r="668" spans="1:257">
      <c r="A668" s="260">
        <v>2</v>
      </c>
      <c r="B668" s="261">
        <v>39990</v>
      </c>
      <c r="C668" s="3" t="s">
        <v>276</v>
      </c>
      <c r="D668" s="3" t="s">
        <v>288</v>
      </c>
      <c r="E668" s="2" t="s">
        <v>1074</v>
      </c>
      <c r="F668" s="251" t="s">
        <v>420</v>
      </c>
      <c r="G668" s="192">
        <v>7500000</v>
      </c>
      <c r="H668" s="205" t="s">
        <v>14</v>
      </c>
      <c r="I668" s="1087"/>
      <c r="J668" s="216"/>
      <c r="K668" s="839"/>
      <c r="L668" s="132" t="str">
        <f t="shared" si="23"/>
        <v/>
      </c>
      <c r="M668" s="258"/>
      <c r="N668" s="5"/>
      <c r="O668" s="115"/>
      <c r="P668" s="217"/>
      <c r="Q668" s="112"/>
      <c r="R668" s="507"/>
    </row>
    <row r="669" spans="1:257">
      <c r="A669" s="260" t="s">
        <v>450</v>
      </c>
      <c r="B669" s="261">
        <v>39990</v>
      </c>
      <c r="C669" s="3" t="s">
        <v>272</v>
      </c>
      <c r="D669" s="3" t="s">
        <v>289</v>
      </c>
      <c r="E669" s="2" t="s">
        <v>875</v>
      </c>
      <c r="F669" s="251" t="s">
        <v>420</v>
      </c>
      <c r="G669" s="192">
        <v>1607000</v>
      </c>
      <c r="H669" s="205" t="s">
        <v>14</v>
      </c>
      <c r="I669" s="1087"/>
      <c r="J669" s="216"/>
      <c r="K669" s="839"/>
      <c r="L669" s="132" t="str">
        <f t="shared" si="23"/>
        <v/>
      </c>
      <c r="M669" s="258"/>
      <c r="N669" s="5"/>
      <c r="O669" s="115"/>
      <c r="P669" s="217"/>
      <c r="Q669" s="112"/>
      <c r="R669" s="507"/>
    </row>
    <row r="670" spans="1:257" s="678" customFormat="1" ht="28.5">
      <c r="A670" s="646" t="s">
        <v>1976</v>
      </c>
      <c r="B670" s="647">
        <v>39990</v>
      </c>
      <c r="C670" s="1560" t="s">
        <v>279</v>
      </c>
      <c r="D670" s="1560" t="s">
        <v>290</v>
      </c>
      <c r="E670" s="1563" t="s">
        <v>704</v>
      </c>
      <c r="F670" s="244" t="s">
        <v>425</v>
      </c>
      <c r="G670" s="649">
        <v>11735000</v>
      </c>
      <c r="H670" s="650" t="s">
        <v>14</v>
      </c>
      <c r="I670" s="1089">
        <v>40410</v>
      </c>
      <c r="J670" s="682">
        <v>4</v>
      </c>
      <c r="K670" s="840">
        <v>11735000</v>
      </c>
      <c r="L670" s="132">
        <f>IF($K670&lt;&gt;0,$G670-$K670,"")</f>
        <v>0</v>
      </c>
      <c r="M670" s="255" t="s">
        <v>591</v>
      </c>
      <c r="N670" s="246" t="s">
        <v>591</v>
      </c>
      <c r="O670" s="1566" t="s">
        <v>591</v>
      </c>
      <c r="P670" s="683"/>
      <c r="Q670" s="511" t="s">
        <v>1578</v>
      </c>
      <c r="R670" s="546" t="s">
        <v>591</v>
      </c>
    </row>
    <row r="671" spans="1:257">
      <c r="A671" s="260">
        <v>2</v>
      </c>
      <c r="B671" s="261">
        <v>39990</v>
      </c>
      <c r="C671" s="3" t="s">
        <v>278</v>
      </c>
      <c r="D671" s="3" t="s">
        <v>922</v>
      </c>
      <c r="E671" s="2" t="s">
        <v>985</v>
      </c>
      <c r="F671" s="251" t="s">
        <v>420</v>
      </c>
      <c r="G671" s="192">
        <v>71526000</v>
      </c>
      <c r="H671" s="205" t="s">
        <v>14</v>
      </c>
      <c r="I671" s="1087"/>
      <c r="J671" s="216"/>
      <c r="K671" s="839"/>
      <c r="L671" s="132" t="str">
        <f t="shared" si="23"/>
        <v/>
      </c>
      <c r="M671" s="258"/>
      <c r="N671" s="5"/>
      <c r="O671" s="115"/>
      <c r="P671" s="217"/>
      <c r="Q671" s="112"/>
      <c r="R671" s="507"/>
    </row>
    <row r="672" spans="1:257" s="7" customFormat="1" ht="16.5" customHeight="1">
      <c r="A672" s="260">
        <v>2</v>
      </c>
      <c r="B672" s="261">
        <v>39990</v>
      </c>
      <c r="C672" s="3" t="s">
        <v>277</v>
      </c>
      <c r="D672" s="3" t="s">
        <v>922</v>
      </c>
      <c r="E672" s="2" t="s">
        <v>985</v>
      </c>
      <c r="F672" s="251" t="s">
        <v>420</v>
      </c>
      <c r="G672" s="192">
        <v>6880000</v>
      </c>
      <c r="H672" s="205" t="s">
        <v>14</v>
      </c>
      <c r="I672" s="1087"/>
      <c r="J672" s="216"/>
      <c r="K672" s="839"/>
      <c r="L672" s="132" t="str">
        <f t="shared" si="23"/>
        <v/>
      </c>
      <c r="M672" s="258"/>
      <c r="N672" s="5"/>
      <c r="O672" s="115"/>
      <c r="P672" s="217"/>
      <c r="Q672" s="262"/>
      <c r="R672" s="507"/>
      <c r="S672" s="1554"/>
      <c r="T672" s="1554"/>
      <c r="U672" s="1554"/>
      <c r="V672" s="1554"/>
      <c r="W672" s="1554"/>
      <c r="X672" s="1554"/>
      <c r="Y672" s="1554"/>
      <c r="Z672" s="1554"/>
      <c r="AA672" s="1554"/>
      <c r="AB672" s="1554"/>
      <c r="AC672" s="1554"/>
      <c r="AD672" s="1554"/>
      <c r="AE672" s="1554"/>
      <c r="AF672" s="1554"/>
      <c r="AG672" s="1554"/>
      <c r="AH672" s="1554"/>
      <c r="AI672" s="1554"/>
      <c r="AJ672" s="1554"/>
      <c r="AK672" s="1554"/>
      <c r="AL672" s="1554"/>
      <c r="AM672" s="1554"/>
      <c r="AN672" s="1554"/>
      <c r="AO672" s="1554"/>
      <c r="AP672" s="1554"/>
      <c r="AQ672" s="1554"/>
      <c r="AR672" s="1554"/>
      <c r="AS672" s="1554"/>
      <c r="AT672" s="1554"/>
      <c r="AU672" s="1554"/>
      <c r="AV672" s="1554"/>
      <c r="AW672" s="1554"/>
      <c r="AX672" s="1554"/>
      <c r="AY672" s="1554"/>
      <c r="AZ672" s="1554"/>
      <c r="BA672" s="1554"/>
      <c r="BB672" s="1554"/>
      <c r="BC672" s="1554"/>
      <c r="BD672" s="1554"/>
      <c r="BE672" s="1554"/>
      <c r="BF672" s="1554"/>
      <c r="BG672" s="1554"/>
      <c r="BH672" s="1554"/>
      <c r="BI672" s="1554"/>
      <c r="BJ672" s="1554"/>
      <c r="BK672" s="1554"/>
      <c r="BL672" s="1554"/>
      <c r="BM672" s="1554"/>
      <c r="BN672" s="1554"/>
      <c r="BO672" s="1554"/>
      <c r="BP672" s="1554"/>
      <c r="BQ672" s="1554"/>
      <c r="BR672" s="1554"/>
      <c r="BS672" s="1554"/>
      <c r="BT672" s="1554"/>
      <c r="BU672" s="1554"/>
      <c r="BV672" s="1554"/>
      <c r="BW672" s="1554"/>
      <c r="BX672" s="1554"/>
      <c r="BY672" s="1554"/>
      <c r="BZ672" s="1554"/>
      <c r="CA672" s="1554"/>
      <c r="CB672" s="1554"/>
      <c r="CC672" s="1554"/>
      <c r="CD672" s="1554"/>
      <c r="CE672" s="1554"/>
      <c r="CF672" s="1554"/>
      <c r="CG672" s="1554"/>
      <c r="CH672" s="1554"/>
      <c r="CI672" s="1554"/>
      <c r="CJ672" s="1554"/>
      <c r="CK672" s="1554"/>
      <c r="CL672" s="1554"/>
      <c r="CM672" s="1554"/>
      <c r="CN672" s="1554"/>
      <c r="CO672" s="1554"/>
      <c r="CP672" s="1554"/>
      <c r="CQ672" s="1554"/>
      <c r="CR672" s="1554"/>
      <c r="CS672" s="1554"/>
      <c r="CT672" s="1554"/>
      <c r="CU672" s="1554"/>
      <c r="CV672" s="1554"/>
      <c r="CW672" s="1554"/>
      <c r="CX672" s="1554"/>
      <c r="CY672" s="1554"/>
      <c r="CZ672" s="1554"/>
      <c r="DA672" s="1554"/>
      <c r="DB672" s="1554"/>
      <c r="DC672" s="1554"/>
      <c r="DD672" s="1554"/>
      <c r="DE672" s="1554"/>
      <c r="DF672" s="1554"/>
      <c r="DG672" s="1554"/>
      <c r="DH672" s="1554"/>
      <c r="DI672" s="1554"/>
      <c r="DJ672" s="1554"/>
      <c r="DK672" s="1554"/>
      <c r="DL672" s="1554"/>
      <c r="DM672" s="1554"/>
      <c r="DN672" s="1554"/>
      <c r="DO672" s="1554"/>
      <c r="DP672" s="1554"/>
      <c r="DQ672" s="1554"/>
      <c r="DR672" s="1554"/>
      <c r="DS672" s="1554"/>
      <c r="DT672" s="1554"/>
      <c r="DU672" s="1554"/>
      <c r="DV672" s="1554"/>
      <c r="DW672" s="1554"/>
      <c r="DX672" s="1554"/>
      <c r="DY672" s="1554"/>
      <c r="DZ672" s="1554"/>
      <c r="EA672" s="1554"/>
      <c r="EB672" s="1554"/>
      <c r="EC672" s="1554"/>
      <c r="ED672" s="1554"/>
      <c r="EE672" s="1554"/>
      <c r="EF672" s="1554"/>
      <c r="EG672" s="1554"/>
      <c r="EH672" s="1554"/>
      <c r="EI672" s="1554"/>
      <c r="EJ672" s="1554"/>
      <c r="EK672" s="1554"/>
      <c r="EL672" s="1554"/>
      <c r="EM672" s="1554"/>
      <c r="EN672" s="1554"/>
      <c r="EO672" s="1554"/>
      <c r="EP672" s="1554"/>
      <c r="EQ672" s="1554"/>
      <c r="ER672" s="1554"/>
      <c r="ES672" s="1554"/>
      <c r="ET672" s="1554"/>
      <c r="EU672" s="1554"/>
      <c r="EV672" s="1554"/>
      <c r="EW672" s="1554"/>
      <c r="EX672" s="1554"/>
      <c r="EY672" s="1554"/>
      <c r="EZ672" s="1554"/>
      <c r="FA672" s="1554"/>
      <c r="FB672" s="1554"/>
      <c r="FC672" s="1554"/>
      <c r="FD672" s="1554"/>
      <c r="FE672" s="1554"/>
      <c r="FF672" s="1554"/>
      <c r="FG672" s="1554"/>
      <c r="FH672" s="1554"/>
      <c r="FI672" s="1554"/>
      <c r="FJ672" s="1554"/>
      <c r="FK672" s="1554"/>
      <c r="FL672" s="1554"/>
      <c r="FM672" s="1554"/>
      <c r="FN672" s="1554"/>
      <c r="FO672" s="1554"/>
      <c r="FP672" s="1554"/>
      <c r="FQ672" s="1554"/>
      <c r="FR672" s="1554"/>
      <c r="FS672" s="1554"/>
      <c r="FT672" s="1554"/>
      <c r="FU672" s="1554"/>
      <c r="FV672" s="1554"/>
      <c r="FW672" s="1554"/>
      <c r="FX672" s="1554"/>
      <c r="FY672" s="1554"/>
      <c r="FZ672" s="1554"/>
      <c r="GA672" s="1554"/>
      <c r="GB672" s="1554"/>
      <c r="GC672" s="1554"/>
      <c r="GD672" s="1554"/>
      <c r="GE672" s="1554"/>
      <c r="GF672" s="1554"/>
      <c r="GG672" s="1554"/>
      <c r="GH672" s="1554"/>
      <c r="GI672" s="1554"/>
      <c r="GJ672" s="1554"/>
      <c r="GK672" s="1554"/>
      <c r="GL672" s="1554"/>
      <c r="GM672" s="1554"/>
      <c r="GN672" s="1554"/>
      <c r="GO672" s="1554"/>
      <c r="GP672" s="1554"/>
      <c r="GQ672" s="1554"/>
      <c r="GR672" s="1554"/>
      <c r="GS672" s="1554"/>
      <c r="GT672" s="1554"/>
      <c r="GU672" s="1554"/>
      <c r="GV672" s="1554"/>
      <c r="GW672" s="1554"/>
      <c r="GX672" s="1554"/>
      <c r="GY672" s="1554"/>
      <c r="GZ672" s="1554"/>
      <c r="HA672" s="1554"/>
      <c r="HB672" s="1554"/>
      <c r="HC672" s="1554"/>
      <c r="HD672" s="1554"/>
      <c r="HE672" s="1554"/>
      <c r="HF672" s="1554"/>
      <c r="HG672" s="1554"/>
      <c r="HH672" s="1554"/>
      <c r="HI672" s="1554"/>
      <c r="HJ672" s="1554"/>
      <c r="HK672" s="1554"/>
      <c r="HL672" s="1554"/>
      <c r="HM672" s="1554"/>
      <c r="HN672" s="1554"/>
      <c r="HO672" s="1554"/>
      <c r="HP672" s="1554"/>
      <c r="HQ672" s="1554"/>
      <c r="HR672" s="1554"/>
      <c r="HS672" s="1554"/>
      <c r="HT672" s="1554"/>
      <c r="HU672" s="1554"/>
      <c r="HV672" s="1554"/>
      <c r="HW672" s="1554"/>
      <c r="HX672" s="1554"/>
      <c r="HY672" s="1554"/>
      <c r="HZ672" s="1554"/>
      <c r="IA672" s="1554"/>
      <c r="IB672" s="1554"/>
      <c r="IC672" s="1554"/>
      <c r="ID672" s="1554"/>
      <c r="IE672" s="1554"/>
      <c r="IF672" s="1554"/>
      <c r="IG672" s="1554"/>
      <c r="IH672" s="1554"/>
      <c r="II672" s="1554"/>
      <c r="IJ672" s="1554"/>
      <c r="IK672" s="1554"/>
      <c r="IL672" s="1554"/>
      <c r="IM672" s="1554"/>
      <c r="IN672" s="1554"/>
      <c r="IO672" s="1554"/>
      <c r="IP672" s="1554"/>
      <c r="IQ672" s="1554"/>
      <c r="IR672" s="1554"/>
      <c r="IS672" s="1554"/>
      <c r="IT672" s="1554"/>
      <c r="IU672" s="1554"/>
      <c r="IV672" s="1554"/>
      <c r="IW672" s="1554"/>
    </row>
    <row r="673" spans="1:257" s="1556" customFormat="1" ht="16.5" customHeight="1">
      <c r="A673" s="260">
        <v>2</v>
      </c>
      <c r="B673" s="261">
        <v>39990</v>
      </c>
      <c r="C673" s="3" t="s">
        <v>273</v>
      </c>
      <c r="D673" s="3" t="s">
        <v>291</v>
      </c>
      <c r="E673" s="2" t="s">
        <v>1050</v>
      </c>
      <c r="F673" s="251" t="s">
        <v>420</v>
      </c>
      <c r="G673" s="192">
        <v>2986000</v>
      </c>
      <c r="H673" s="205" t="s">
        <v>14</v>
      </c>
      <c r="I673" s="1087"/>
      <c r="J673" s="216"/>
      <c r="K673" s="839"/>
      <c r="L673" s="132" t="str">
        <f t="shared" si="23"/>
        <v/>
      </c>
      <c r="M673" s="258"/>
      <c r="N673" s="5"/>
      <c r="O673" s="115"/>
      <c r="P673" s="217"/>
      <c r="Q673" s="262"/>
      <c r="R673" s="507"/>
      <c r="S673" s="1554"/>
      <c r="T673" s="1554"/>
      <c r="U673" s="1554"/>
      <c r="V673" s="1554"/>
      <c r="W673" s="1554"/>
      <c r="X673" s="1554"/>
      <c r="Y673" s="1554"/>
      <c r="Z673" s="1554"/>
      <c r="AA673" s="1554"/>
      <c r="AB673" s="1554"/>
      <c r="AC673" s="1554"/>
      <c r="AD673" s="1554"/>
      <c r="AE673" s="1554"/>
      <c r="AF673" s="1554"/>
      <c r="AG673" s="1554"/>
      <c r="AH673" s="1554"/>
      <c r="AI673" s="1554"/>
      <c r="AJ673" s="1554"/>
      <c r="AK673" s="1554"/>
      <c r="AL673" s="1554"/>
      <c r="AM673" s="1554"/>
      <c r="AN673" s="1554"/>
      <c r="AO673" s="1554"/>
      <c r="AP673" s="1554"/>
      <c r="AQ673" s="1554"/>
      <c r="AR673" s="1554"/>
      <c r="AS673" s="1554"/>
      <c r="AT673" s="1554"/>
      <c r="AU673" s="1554"/>
      <c r="AV673" s="1554"/>
      <c r="AW673" s="1554"/>
      <c r="AX673" s="1554"/>
      <c r="AY673" s="1554"/>
      <c r="AZ673" s="1554"/>
      <c r="BA673" s="1554"/>
      <c r="BB673" s="1554"/>
      <c r="BC673" s="1554"/>
      <c r="BD673" s="1554"/>
      <c r="BE673" s="1554"/>
      <c r="BF673" s="1554"/>
      <c r="BG673" s="1554"/>
      <c r="BH673" s="1554"/>
      <c r="BI673" s="1554"/>
      <c r="BJ673" s="1554"/>
      <c r="BK673" s="1554"/>
      <c r="BL673" s="1554"/>
      <c r="BM673" s="1554"/>
      <c r="BN673" s="1554"/>
      <c r="BO673" s="1554"/>
      <c r="BP673" s="1554"/>
      <c r="BQ673" s="1554"/>
      <c r="BR673" s="1554"/>
      <c r="BS673" s="1554"/>
      <c r="BT673" s="1554"/>
      <c r="BU673" s="1554"/>
      <c r="BV673" s="1554"/>
      <c r="BW673" s="1554"/>
      <c r="BX673" s="1554"/>
      <c r="BY673" s="1554"/>
      <c r="BZ673" s="1554"/>
      <c r="CA673" s="1554"/>
      <c r="CB673" s="1554"/>
      <c r="CC673" s="1554"/>
      <c r="CD673" s="1554"/>
      <c r="CE673" s="1554"/>
      <c r="CF673" s="1554"/>
      <c r="CG673" s="1554"/>
      <c r="CH673" s="1554"/>
      <c r="CI673" s="1554"/>
      <c r="CJ673" s="1554"/>
      <c r="CK673" s="1554"/>
      <c r="CL673" s="1554"/>
      <c r="CM673" s="1554"/>
      <c r="CN673" s="1554"/>
      <c r="CO673" s="1554"/>
      <c r="CP673" s="1554"/>
      <c r="CQ673" s="1554"/>
      <c r="CR673" s="1554"/>
      <c r="CS673" s="1554"/>
      <c r="CT673" s="1554"/>
      <c r="CU673" s="1554"/>
      <c r="CV673" s="1554"/>
      <c r="CW673" s="1554"/>
      <c r="CX673" s="1554"/>
      <c r="CY673" s="1554"/>
      <c r="CZ673" s="1554"/>
      <c r="DA673" s="1554"/>
      <c r="DB673" s="1554"/>
      <c r="DC673" s="1554"/>
      <c r="DD673" s="1554"/>
      <c r="DE673" s="1554"/>
      <c r="DF673" s="1554"/>
      <c r="DG673" s="1554"/>
      <c r="DH673" s="1554"/>
      <c r="DI673" s="1554"/>
      <c r="DJ673" s="1554"/>
      <c r="DK673" s="1554"/>
      <c r="DL673" s="1554"/>
      <c r="DM673" s="1554"/>
      <c r="DN673" s="1554"/>
      <c r="DO673" s="1554"/>
      <c r="DP673" s="1554"/>
      <c r="DQ673" s="1554"/>
      <c r="DR673" s="1554"/>
      <c r="DS673" s="1554"/>
      <c r="DT673" s="1554"/>
      <c r="DU673" s="1554"/>
      <c r="DV673" s="1554"/>
      <c r="DW673" s="1554"/>
      <c r="DX673" s="1554"/>
      <c r="DY673" s="1554"/>
      <c r="DZ673" s="1554"/>
      <c r="EA673" s="1554"/>
      <c r="EB673" s="1554"/>
      <c r="EC673" s="1554"/>
      <c r="ED673" s="1554"/>
      <c r="EE673" s="1554"/>
      <c r="EF673" s="1554"/>
      <c r="EG673" s="1554"/>
      <c r="EH673" s="1554"/>
      <c r="EI673" s="1554"/>
      <c r="EJ673" s="1554"/>
      <c r="EK673" s="1554"/>
      <c r="EL673" s="1554"/>
      <c r="EM673" s="1554"/>
      <c r="EN673" s="1554"/>
      <c r="EO673" s="1554"/>
      <c r="EP673" s="1554"/>
      <c r="EQ673" s="1554"/>
      <c r="ER673" s="1554"/>
      <c r="ES673" s="1554"/>
      <c r="ET673" s="1554"/>
      <c r="EU673" s="1554"/>
      <c r="EV673" s="1554"/>
      <c r="EW673" s="1554"/>
      <c r="EX673" s="1554"/>
      <c r="EY673" s="1554"/>
      <c r="EZ673" s="1554"/>
      <c r="FA673" s="1554"/>
      <c r="FB673" s="1554"/>
      <c r="FC673" s="1554"/>
      <c r="FD673" s="1554"/>
      <c r="FE673" s="1554"/>
      <c r="FF673" s="1554"/>
      <c r="FG673" s="1554"/>
      <c r="FH673" s="1554"/>
      <c r="FI673" s="1554"/>
      <c r="FJ673" s="1554"/>
      <c r="FK673" s="1554"/>
      <c r="FL673" s="1554"/>
      <c r="FM673" s="1554"/>
      <c r="FN673" s="1554"/>
      <c r="FO673" s="1554"/>
      <c r="FP673" s="1554"/>
      <c r="FQ673" s="1554"/>
      <c r="FR673" s="1554"/>
      <c r="FS673" s="1554"/>
      <c r="FT673" s="1554"/>
      <c r="FU673" s="1554"/>
      <c r="FV673" s="1554"/>
      <c r="FW673" s="1554"/>
      <c r="FX673" s="1554"/>
      <c r="FY673" s="1554"/>
      <c r="FZ673" s="1554"/>
      <c r="GA673" s="1554"/>
      <c r="GB673" s="1554"/>
      <c r="GC673" s="1554"/>
      <c r="GD673" s="1554"/>
      <c r="GE673" s="1554"/>
      <c r="GF673" s="1554"/>
      <c r="GG673" s="1554"/>
      <c r="GH673" s="1554"/>
      <c r="GI673" s="1554"/>
      <c r="GJ673" s="1554"/>
      <c r="GK673" s="1554"/>
      <c r="GL673" s="1554"/>
      <c r="GM673" s="1554"/>
      <c r="GN673" s="1554"/>
      <c r="GO673" s="1554"/>
      <c r="GP673" s="1554"/>
      <c r="GQ673" s="1554"/>
      <c r="GR673" s="1554"/>
      <c r="GS673" s="1554"/>
      <c r="GT673" s="1554"/>
      <c r="GU673" s="1554"/>
      <c r="GV673" s="1554"/>
      <c r="GW673" s="1554"/>
      <c r="GX673" s="1554"/>
      <c r="GY673" s="1554"/>
      <c r="GZ673" s="1554"/>
      <c r="HA673" s="1554"/>
      <c r="HB673" s="1554"/>
      <c r="HC673" s="1554"/>
      <c r="HD673" s="1554"/>
      <c r="HE673" s="1554"/>
      <c r="HF673" s="1554"/>
      <c r="HG673" s="1554"/>
      <c r="HH673" s="1554"/>
      <c r="HI673" s="1554"/>
      <c r="HJ673" s="1554"/>
      <c r="HK673" s="1554"/>
      <c r="HL673" s="1554"/>
      <c r="HM673" s="1554"/>
      <c r="HN673" s="1554"/>
      <c r="HO673" s="1554"/>
      <c r="HP673" s="1554"/>
      <c r="HQ673" s="1554"/>
      <c r="HR673" s="1554"/>
      <c r="HS673" s="1554"/>
      <c r="HT673" s="1554"/>
      <c r="HU673" s="1554"/>
      <c r="HV673" s="1554"/>
      <c r="HW673" s="1554"/>
      <c r="HX673" s="1554"/>
      <c r="HY673" s="1554"/>
      <c r="HZ673" s="1554"/>
      <c r="IA673" s="1554"/>
      <c r="IB673" s="1554"/>
      <c r="IC673" s="1554"/>
      <c r="ID673" s="1554"/>
      <c r="IE673" s="1554"/>
      <c r="IF673" s="1554"/>
      <c r="IG673" s="1554"/>
      <c r="IH673" s="1554"/>
      <c r="II673" s="1554"/>
      <c r="IJ673" s="1554"/>
      <c r="IK673" s="1554"/>
      <c r="IL673" s="1554"/>
      <c r="IM673" s="1554"/>
      <c r="IN673" s="1554"/>
      <c r="IO673" s="1554"/>
      <c r="IP673" s="1554"/>
      <c r="IQ673" s="1554"/>
      <c r="IR673" s="1554"/>
      <c r="IS673" s="1554"/>
      <c r="IT673" s="1554"/>
      <c r="IU673" s="1554"/>
      <c r="IV673" s="1554"/>
      <c r="IW673" s="1554"/>
    </row>
    <row r="674" spans="1:257" s="237" customFormat="1" ht="28.5">
      <c r="A674" s="1541">
        <v>8</v>
      </c>
      <c r="B674" s="259">
        <v>39990</v>
      </c>
      <c r="C674" s="1561" t="s">
        <v>280</v>
      </c>
      <c r="D674" s="1561" t="s">
        <v>293</v>
      </c>
      <c r="E674" s="1562" t="s">
        <v>1061</v>
      </c>
      <c r="F674" s="244" t="s">
        <v>1403</v>
      </c>
      <c r="G674" s="196">
        <v>24900000</v>
      </c>
      <c r="H674" s="220" t="s">
        <v>14</v>
      </c>
      <c r="I674" s="658"/>
      <c r="J674" s="221"/>
      <c r="K674" s="1557"/>
      <c r="L674" s="132" t="str">
        <f t="shared" si="23"/>
        <v/>
      </c>
      <c r="M674" s="255"/>
      <c r="N674" s="256"/>
      <c r="O674" s="1566"/>
      <c r="P674" s="222"/>
      <c r="Q674" s="263"/>
      <c r="R674" s="546"/>
      <c r="S674" s="1567"/>
      <c r="T674" s="1567"/>
      <c r="U674" s="1567"/>
      <c r="V674" s="1567"/>
      <c r="W674" s="1567"/>
      <c r="X674" s="1567"/>
      <c r="Y674" s="1567"/>
      <c r="Z674" s="1567"/>
      <c r="AA674" s="1567"/>
      <c r="AB674" s="1567"/>
      <c r="AC674" s="1567"/>
      <c r="AD674" s="1567"/>
      <c r="AE674" s="1567"/>
      <c r="AF674" s="1567"/>
      <c r="AG674" s="1567"/>
      <c r="AH674" s="1567"/>
      <c r="AI674" s="1567"/>
      <c r="AJ674" s="1567"/>
      <c r="AK674" s="1567"/>
      <c r="AL674" s="1567"/>
      <c r="AM674" s="1567"/>
      <c r="AN674" s="1567"/>
      <c r="AO674" s="1567"/>
      <c r="AP674" s="1567"/>
      <c r="AQ674" s="1567"/>
      <c r="AR674" s="1567"/>
      <c r="AS674" s="1567"/>
      <c r="AT674" s="1567"/>
      <c r="AU674" s="1567"/>
      <c r="AV674" s="1567"/>
      <c r="AW674" s="1567"/>
      <c r="AX674" s="1567"/>
      <c r="AY674" s="1567"/>
      <c r="AZ674" s="1567"/>
      <c r="BA674" s="1567"/>
      <c r="BB674" s="1567"/>
      <c r="BC674" s="1567"/>
      <c r="BD674" s="1567"/>
      <c r="BE674" s="1567"/>
      <c r="BF674" s="1567"/>
      <c r="BG674" s="1567"/>
      <c r="BH674" s="1567"/>
      <c r="BI674" s="1567"/>
      <c r="BJ674" s="1567"/>
      <c r="BK674" s="1567"/>
      <c r="BL674" s="1567"/>
      <c r="BM674" s="1567"/>
      <c r="BN674" s="1567"/>
      <c r="BO674" s="1567"/>
      <c r="BP674" s="1567"/>
      <c r="BQ674" s="1567"/>
      <c r="BR674" s="1567"/>
      <c r="BS674" s="1567"/>
      <c r="BT674" s="1567"/>
      <c r="BU674" s="1567"/>
      <c r="BV674" s="1567"/>
      <c r="BW674" s="1567"/>
      <c r="BX674" s="1567"/>
      <c r="BY674" s="1567"/>
      <c r="BZ674" s="1567"/>
      <c r="CA674" s="1567"/>
      <c r="CB674" s="1567"/>
      <c r="CC674" s="1567"/>
      <c r="CD674" s="1567"/>
      <c r="CE674" s="1567"/>
      <c r="CF674" s="1567"/>
      <c r="CG674" s="1567"/>
      <c r="CH674" s="1567"/>
      <c r="CI674" s="1567"/>
      <c r="CJ674" s="1567"/>
      <c r="CK674" s="1567"/>
      <c r="CL674" s="1567"/>
      <c r="CM674" s="1567"/>
      <c r="CN674" s="1567"/>
      <c r="CO674" s="1567"/>
      <c r="CP674" s="1567"/>
      <c r="CQ674" s="1567"/>
      <c r="CR674" s="1567"/>
      <c r="CS674" s="1567"/>
      <c r="CT674" s="1567"/>
      <c r="CU674" s="1567"/>
      <c r="CV674" s="1567"/>
      <c r="CW674" s="1567"/>
      <c r="CX674" s="1567"/>
      <c r="CY674" s="1567"/>
      <c r="CZ674" s="1567"/>
      <c r="DA674" s="1567"/>
      <c r="DB674" s="1567"/>
      <c r="DC674" s="1567"/>
      <c r="DD674" s="1567"/>
      <c r="DE674" s="1567"/>
      <c r="DF674" s="1567"/>
      <c r="DG674" s="1567"/>
      <c r="DH674" s="1567"/>
      <c r="DI674" s="1567"/>
      <c r="DJ674" s="1567"/>
      <c r="DK674" s="1567"/>
      <c r="DL674" s="1567"/>
      <c r="DM674" s="1567"/>
      <c r="DN674" s="1567"/>
      <c r="DO674" s="1567"/>
      <c r="DP674" s="1567"/>
      <c r="DQ674" s="1567"/>
      <c r="DR674" s="1567"/>
      <c r="DS674" s="1567"/>
      <c r="DT674" s="1567"/>
      <c r="DU674" s="1567"/>
      <c r="DV674" s="1567"/>
      <c r="DW674" s="1567"/>
      <c r="DX674" s="1567"/>
      <c r="DY674" s="1567"/>
      <c r="DZ674" s="1567"/>
      <c r="EA674" s="1567"/>
      <c r="EB674" s="1567"/>
      <c r="EC674" s="1567"/>
      <c r="ED674" s="1567"/>
      <c r="EE674" s="1567"/>
      <c r="EF674" s="1567"/>
      <c r="EG674" s="1567"/>
      <c r="EH674" s="1567"/>
      <c r="EI674" s="1567"/>
      <c r="EJ674" s="1567"/>
      <c r="EK674" s="1567"/>
      <c r="EL674" s="1567"/>
      <c r="EM674" s="1567"/>
      <c r="EN674" s="1567"/>
      <c r="EO674" s="1567"/>
      <c r="EP674" s="1567"/>
      <c r="EQ674" s="1567"/>
      <c r="ER674" s="1567"/>
      <c r="ES674" s="1567"/>
      <c r="ET674" s="1567"/>
      <c r="EU674" s="1567"/>
      <c r="EV674" s="1567"/>
      <c r="EW674" s="1567"/>
      <c r="EX674" s="1567"/>
      <c r="EY674" s="1567"/>
      <c r="EZ674" s="1567"/>
      <c r="FA674" s="1567"/>
      <c r="FB674" s="1567"/>
      <c r="FC674" s="1567"/>
      <c r="FD674" s="1567"/>
      <c r="FE674" s="1567"/>
      <c r="FF674" s="1567"/>
      <c r="FG674" s="1567"/>
      <c r="FH674" s="1567"/>
      <c r="FI674" s="1567"/>
      <c r="FJ674" s="1567"/>
      <c r="FK674" s="1567"/>
      <c r="FL674" s="1567"/>
      <c r="FM674" s="1567"/>
      <c r="FN674" s="1567"/>
      <c r="FO674" s="1567"/>
      <c r="FP674" s="1567"/>
      <c r="FQ674" s="1567"/>
      <c r="FR674" s="1567"/>
      <c r="FS674" s="1567"/>
      <c r="FT674" s="1567"/>
      <c r="FU674" s="1567"/>
      <c r="FV674" s="1567"/>
      <c r="FW674" s="1567"/>
      <c r="FX674" s="1567"/>
      <c r="FY674" s="1567"/>
      <c r="FZ674" s="1567"/>
      <c r="GA674" s="1567"/>
      <c r="GB674" s="1567"/>
      <c r="GC674" s="1567"/>
      <c r="GD674" s="1567"/>
      <c r="GE674" s="1567"/>
      <c r="GF674" s="1567"/>
      <c r="GG674" s="1567"/>
      <c r="GH674" s="1567"/>
      <c r="GI674" s="1567"/>
      <c r="GJ674" s="1567"/>
      <c r="GK674" s="1567"/>
      <c r="GL674" s="1567"/>
      <c r="GM674" s="1567"/>
      <c r="GN674" s="1567"/>
      <c r="GO674" s="1567"/>
      <c r="GP674" s="1567"/>
      <c r="GQ674" s="1567"/>
      <c r="GR674" s="1567"/>
      <c r="GS674" s="1567"/>
      <c r="GT674" s="1567"/>
      <c r="GU674" s="1567"/>
      <c r="GV674" s="1567"/>
      <c r="GW674" s="1567"/>
      <c r="GX674" s="1567"/>
      <c r="GY674" s="1567"/>
      <c r="GZ674" s="1567"/>
      <c r="HA674" s="1567"/>
      <c r="HB674" s="1567"/>
      <c r="HC674" s="1567"/>
      <c r="HD674" s="1567"/>
      <c r="HE674" s="1567"/>
      <c r="HF674" s="1567"/>
      <c r="HG674" s="1567"/>
      <c r="HH674" s="1567"/>
      <c r="HI674" s="1567"/>
      <c r="HJ674" s="1567"/>
      <c r="HK674" s="1567"/>
      <c r="HL674" s="1567"/>
      <c r="HM674" s="1567"/>
      <c r="HN674" s="1567"/>
      <c r="HO674" s="1567"/>
      <c r="HP674" s="1567"/>
      <c r="HQ674" s="1567"/>
      <c r="HR674" s="1567"/>
      <c r="HS674" s="1567"/>
      <c r="HT674" s="1567"/>
      <c r="HU674" s="1567"/>
      <c r="HV674" s="1567"/>
      <c r="HW674" s="1567"/>
      <c r="HX674" s="1567"/>
      <c r="HY674" s="1567"/>
      <c r="HZ674" s="1567"/>
      <c r="IA674" s="1567"/>
      <c r="IB674" s="1567"/>
      <c r="IC674" s="1567"/>
      <c r="ID674" s="1567"/>
      <c r="IE674" s="1567"/>
      <c r="IF674" s="1567"/>
      <c r="IG674" s="1567"/>
      <c r="IH674" s="1567"/>
      <c r="II674" s="1567"/>
      <c r="IJ674" s="1567"/>
      <c r="IK674" s="1567"/>
      <c r="IL674" s="1567"/>
      <c r="IM674" s="1567"/>
      <c r="IN674" s="1567"/>
      <c r="IO674" s="1567"/>
      <c r="IP674" s="1567"/>
      <c r="IQ674" s="1567"/>
      <c r="IR674" s="1567"/>
      <c r="IS674" s="1567"/>
      <c r="IT674" s="1567"/>
      <c r="IU674" s="1567"/>
      <c r="IV674" s="1567"/>
      <c r="IW674" s="1567"/>
    </row>
    <row r="675" spans="1:257" s="237" customFormat="1" ht="30.75">
      <c r="A675" s="1541">
        <v>8</v>
      </c>
      <c r="B675" s="259">
        <v>39990</v>
      </c>
      <c r="C675" s="1561" t="s">
        <v>281</v>
      </c>
      <c r="D675" s="1561" t="s">
        <v>705</v>
      </c>
      <c r="E675" s="1562" t="s">
        <v>1069</v>
      </c>
      <c r="F675" s="244" t="s">
        <v>1403</v>
      </c>
      <c r="G675" s="196">
        <v>1700000</v>
      </c>
      <c r="H675" s="220" t="s">
        <v>14</v>
      </c>
      <c r="I675" s="658">
        <v>40527</v>
      </c>
      <c r="J675" s="221">
        <v>4</v>
      </c>
      <c r="K675" s="1557">
        <v>1700000</v>
      </c>
      <c r="L675" s="132">
        <f t="shared" si="23"/>
        <v>0</v>
      </c>
      <c r="M675" s="793" t="s">
        <v>1641</v>
      </c>
      <c r="N675" s="256">
        <v>40527</v>
      </c>
      <c r="O675" s="1009" t="s">
        <v>1641</v>
      </c>
      <c r="P675" s="222">
        <v>7</v>
      </c>
      <c r="Q675" s="263" t="s">
        <v>1648</v>
      </c>
      <c r="R675" s="546">
        <v>85000</v>
      </c>
      <c r="S675" s="1567"/>
      <c r="T675" s="1567"/>
      <c r="U675" s="1567"/>
      <c r="V675" s="1567"/>
      <c r="W675" s="1567"/>
      <c r="X675" s="1567"/>
      <c r="Y675" s="1567"/>
      <c r="Z675" s="1567"/>
      <c r="AA675" s="1567"/>
      <c r="AB675" s="1567"/>
      <c r="AC675" s="1567"/>
      <c r="AD675" s="1567"/>
      <c r="AE675" s="1567"/>
      <c r="AF675" s="1567"/>
      <c r="AG675" s="1567"/>
      <c r="AH675" s="1567"/>
      <c r="AI675" s="1567"/>
      <c r="AJ675" s="1567"/>
      <c r="AK675" s="1567"/>
      <c r="AL675" s="1567"/>
      <c r="AM675" s="1567"/>
      <c r="AN675" s="1567"/>
      <c r="AO675" s="1567"/>
      <c r="AP675" s="1567"/>
      <c r="AQ675" s="1567"/>
      <c r="AR675" s="1567"/>
      <c r="AS675" s="1567"/>
      <c r="AT675" s="1567"/>
      <c r="AU675" s="1567"/>
      <c r="AV675" s="1567"/>
      <c r="AW675" s="1567"/>
      <c r="AX675" s="1567"/>
      <c r="AY675" s="1567"/>
      <c r="AZ675" s="1567"/>
      <c r="BA675" s="1567"/>
      <c r="BB675" s="1567"/>
      <c r="BC675" s="1567"/>
      <c r="BD675" s="1567"/>
      <c r="BE675" s="1567"/>
      <c r="BF675" s="1567"/>
      <c r="BG675" s="1567"/>
      <c r="BH675" s="1567"/>
      <c r="BI675" s="1567"/>
      <c r="BJ675" s="1567"/>
      <c r="BK675" s="1567"/>
      <c r="BL675" s="1567"/>
      <c r="BM675" s="1567"/>
      <c r="BN675" s="1567"/>
      <c r="BO675" s="1567"/>
      <c r="BP675" s="1567"/>
      <c r="BQ675" s="1567"/>
      <c r="BR675" s="1567"/>
      <c r="BS675" s="1567"/>
      <c r="BT675" s="1567"/>
      <c r="BU675" s="1567"/>
      <c r="BV675" s="1567"/>
      <c r="BW675" s="1567"/>
      <c r="BX675" s="1567"/>
      <c r="BY675" s="1567"/>
      <c r="BZ675" s="1567"/>
      <c r="CA675" s="1567"/>
      <c r="CB675" s="1567"/>
      <c r="CC675" s="1567"/>
      <c r="CD675" s="1567"/>
      <c r="CE675" s="1567"/>
      <c r="CF675" s="1567"/>
      <c r="CG675" s="1567"/>
      <c r="CH675" s="1567"/>
      <c r="CI675" s="1567"/>
      <c r="CJ675" s="1567"/>
      <c r="CK675" s="1567"/>
      <c r="CL675" s="1567"/>
      <c r="CM675" s="1567"/>
      <c r="CN675" s="1567"/>
      <c r="CO675" s="1567"/>
      <c r="CP675" s="1567"/>
      <c r="CQ675" s="1567"/>
      <c r="CR675" s="1567"/>
      <c r="CS675" s="1567"/>
      <c r="CT675" s="1567"/>
      <c r="CU675" s="1567"/>
      <c r="CV675" s="1567"/>
      <c r="CW675" s="1567"/>
      <c r="CX675" s="1567"/>
      <c r="CY675" s="1567"/>
      <c r="CZ675" s="1567"/>
      <c r="DA675" s="1567"/>
      <c r="DB675" s="1567"/>
      <c r="DC675" s="1567"/>
      <c r="DD675" s="1567"/>
      <c r="DE675" s="1567"/>
      <c r="DF675" s="1567"/>
      <c r="DG675" s="1567"/>
      <c r="DH675" s="1567"/>
      <c r="DI675" s="1567"/>
      <c r="DJ675" s="1567"/>
      <c r="DK675" s="1567"/>
      <c r="DL675" s="1567"/>
      <c r="DM675" s="1567"/>
      <c r="DN675" s="1567"/>
      <c r="DO675" s="1567"/>
      <c r="DP675" s="1567"/>
      <c r="DQ675" s="1567"/>
      <c r="DR675" s="1567"/>
      <c r="DS675" s="1567"/>
      <c r="DT675" s="1567"/>
      <c r="DU675" s="1567"/>
      <c r="DV675" s="1567"/>
      <c r="DW675" s="1567"/>
      <c r="DX675" s="1567"/>
      <c r="DY675" s="1567"/>
      <c r="DZ675" s="1567"/>
      <c r="EA675" s="1567"/>
      <c r="EB675" s="1567"/>
      <c r="EC675" s="1567"/>
      <c r="ED675" s="1567"/>
      <c r="EE675" s="1567"/>
      <c r="EF675" s="1567"/>
      <c r="EG675" s="1567"/>
      <c r="EH675" s="1567"/>
      <c r="EI675" s="1567"/>
      <c r="EJ675" s="1567"/>
      <c r="EK675" s="1567"/>
      <c r="EL675" s="1567"/>
      <c r="EM675" s="1567"/>
      <c r="EN675" s="1567"/>
      <c r="EO675" s="1567"/>
      <c r="EP675" s="1567"/>
      <c r="EQ675" s="1567"/>
      <c r="ER675" s="1567"/>
      <c r="ES675" s="1567"/>
      <c r="ET675" s="1567"/>
      <c r="EU675" s="1567"/>
      <c r="EV675" s="1567"/>
      <c r="EW675" s="1567"/>
      <c r="EX675" s="1567"/>
      <c r="EY675" s="1567"/>
      <c r="EZ675" s="1567"/>
      <c r="FA675" s="1567"/>
      <c r="FB675" s="1567"/>
      <c r="FC675" s="1567"/>
      <c r="FD675" s="1567"/>
      <c r="FE675" s="1567"/>
      <c r="FF675" s="1567"/>
      <c r="FG675" s="1567"/>
      <c r="FH675" s="1567"/>
      <c r="FI675" s="1567"/>
      <c r="FJ675" s="1567"/>
      <c r="FK675" s="1567"/>
      <c r="FL675" s="1567"/>
      <c r="FM675" s="1567"/>
      <c r="FN675" s="1567"/>
      <c r="FO675" s="1567"/>
      <c r="FP675" s="1567"/>
      <c r="FQ675" s="1567"/>
      <c r="FR675" s="1567"/>
      <c r="FS675" s="1567"/>
      <c r="FT675" s="1567"/>
      <c r="FU675" s="1567"/>
      <c r="FV675" s="1567"/>
      <c r="FW675" s="1567"/>
      <c r="FX675" s="1567"/>
      <c r="FY675" s="1567"/>
      <c r="FZ675" s="1567"/>
      <c r="GA675" s="1567"/>
      <c r="GB675" s="1567"/>
      <c r="GC675" s="1567"/>
      <c r="GD675" s="1567"/>
      <c r="GE675" s="1567"/>
      <c r="GF675" s="1567"/>
      <c r="GG675" s="1567"/>
      <c r="GH675" s="1567"/>
      <c r="GI675" s="1567"/>
      <c r="GJ675" s="1567"/>
      <c r="GK675" s="1567"/>
      <c r="GL675" s="1567"/>
      <c r="GM675" s="1567"/>
      <c r="GN675" s="1567"/>
      <c r="GO675" s="1567"/>
      <c r="GP675" s="1567"/>
      <c r="GQ675" s="1567"/>
      <c r="GR675" s="1567"/>
      <c r="GS675" s="1567"/>
      <c r="GT675" s="1567"/>
      <c r="GU675" s="1567"/>
      <c r="GV675" s="1567"/>
      <c r="GW675" s="1567"/>
      <c r="GX675" s="1567"/>
      <c r="GY675" s="1567"/>
      <c r="GZ675" s="1567"/>
      <c r="HA675" s="1567"/>
      <c r="HB675" s="1567"/>
      <c r="HC675" s="1567"/>
      <c r="HD675" s="1567"/>
      <c r="HE675" s="1567"/>
      <c r="HF675" s="1567"/>
      <c r="HG675" s="1567"/>
      <c r="HH675" s="1567"/>
      <c r="HI675" s="1567"/>
      <c r="HJ675" s="1567"/>
      <c r="HK675" s="1567"/>
      <c r="HL675" s="1567"/>
      <c r="HM675" s="1567"/>
      <c r="HN675" s="1567"/>
      <c r="HO675" s="1567"/>
      <c r="HP675" s="1567"/>
      <c r="HQ675" s="1567"/>
      <c r="HR675" s="1567"/>
      <c r="HS675" s="1567"/>
      <c r="HT675" s="1567"/>
      <c r="HU675" s="1567"/>
      <c r="HV675" s="1567"/>
      <c r="HW675" s="1567"/>
      <c r="HX675" s="1567"/>
      <c r="HY675" s="1567"/>
      <c r="HZ675" s="1567"/>
      <c r="IA675" s="1567"/>
      <c r="IB675" s="1567"/>
      <c r="IC675" s="1567"/>
      <c r="ID675" s="1567"/>
      <c r="IE675" s="1567"/>
      <c r="IF675" s="1567"/>
      <c r="IG675" s="1567"/>
      <c r="IH675" s="1567"/>
      <c r="II675" s="1567"/>
      <c r="IJ675" s="1567"/>
      <c r="IK675" s="1567"/>
      <c r="IL675" s="1567"/>
      <c r="IM675" s="1567"/>
      <c r="IN675" s="1567"/>
      <c r="IO675" s="1567"/>
      <c r="IP675" s="1567"/>
      <c r="IQ675" s="1567"/>
      <c r="IR675" s="1567"/>
      <c r="IS675" s="1567"/>
      <c r="IT675" s="1567"/>
      <c r="IU675" s="1567"/>
      <c r="IV675" s="1567"/>
      <c r="IW675" s="1567"/>
    </row>
    <row r="676" spans="1:257" s="237" customFormat="1" ht="28.5">
      <c r="A676" s="1541">
        <v>8</v>
      </c>
      <c r="B676" s="259">
        <v>39990</v>
      </c>
      <c r="C676" s="1561" t="s">
        <v>292</v>
      </c>
      <c r="D676" s="1561" t="s">
        <v>294</v>
      </c>
      <c r="E676" s="1562" t="s">
        <v>987</v>
      </c>
      <c r="F676" s="244" t="s">
        <v>1403</v>
      </c>
      <c r="G676" s="196">
        <v>35000000</v>
      </c>
      <c r="H676" s="220" t="s">
        <v>14</v>
      </c>
      <c r="I676" s="658"/>
      <c r="J676" s="221"/>
      <c r="K676" s="1557"/>
      <c r="L676" s="132" t="str">
        <f t="shared" si="23"/>
        <v/>
      </c>
      <c r="M676" s="255"/>
      <c r="N676" s="256"/>
      <c r="O676" s="1566"/>
      <c r="P676" s="222"/>
      <c r="Q676" s="263"/>
      <c r="R676" s="546"/>
      <c r="S676" s="1567"/>
      <c r="T676" s="1567"/>
      <c r="U676" s="1567"/>
      <c r="V676" s="1567"/>
      <c r="W676" s="1567"/>
      <c r="X676" s="1567"/>
      <c r="Y676" s="1567"/>
      <c r="Z676" s="1567"/>
      <c r="AA676" s="1567"/>
      <c r="AB676" s="1567"/>
      <c r="AC676" s="1567"/>
      <c r="AD676" s="1567"/>
      <c r="AE676" s="1567"/>
      <c r="AF676" s="1567"/>
      <c r="AG676" s="1567"/>
      <c r="AH676" s="1567"/>
      <c r="AI676" s="1567"/>
      <c r="AJ676" s="1567"/>
      <c r="AK676" s="1567"/>
      <c r="AL676" s="1567"/>
      <c r="AM676" s="1567"/>
      <c r="AN676" s="1567"/>
      <c r="AO676" s="1567"/>
      <c r="AP676" s="1567"/>
      <c r="AQ676" s="1567"/>
      <c r="AR676" s="1567"/>
      <c r="AS676" s="1567"/>
      <c r="AT676" s="1567"/>
      <c r="AU676" s="1567"/>
      <c r="AV676" s="1567"/>
      <c r="AW676" s="1567"/>
      <c r="AX676" s="1567"/>
      <c r="AY676" s="1567"/>
      <c r="AZ676" s="1567"/>
      <c r="BA676" s="1567"/>
      <c r="BB676" s="1567"/>
      <c r="BC676" s="1567"/>
      <c r="BD676" s="1567"/>
      <c r="BE676" s="1567"/>
      <c r="BF676" s="1567"/>
      <c r="BG676" s="1567"/>
      <c r="BH676" s="1567"/>
      <c r="BI676" s="1567"/>
      <c r="BJ676" s="1567"/>
      <c r="BK676" s="1567"/>
      <c r="BL676" s="1567"/>
      <c r="BM676" s="1567"/>
      <c r="BN676" s="1567"/>
      <c r="BO676" s="1567"/>
      <c r="BP676" s="1567"/>
      <c r="BQ676" s="1567"/>
      <c r="BR676" s="1567"/>
      <c r="BS676" s="1567"/>
      <c r="BT676" s="1567"/>
      <c r="BU676" s="1567"/>
      <c r="BV676" s="1567"/>
      <c r="BW676" s="1567"/>
      <c r="BX676" s="1567"/>
      <c r="BY676" s="1567"/>
      <c r="BZ676" s="1567"/>
      <c r="CA676" s="1567"/>
      <c r="CB676" s="1567"/>
      <c r="CC676" s="1567"/>
      <c r="CD676" s="1567"/>
      <c r="CE676" s="1567"/>
      <c r="CF676" s="1567"/>
      <c r="CG676" s="1567"/>
      <c r="CH676" s="1567"/>
      <c r="CI676" s="1567"/>
      <c r="CJ676" s="1567"/>
      <c r="CK676" s="1567"/>
      <c r="CL676" s="1567"/>
      <c r="CM676" s="1567"/>
      <c r="CN676" s="1567"/>
      <c r="CO676" s="1567"/>
      <c r="CP676" s="1567"/>
      <c r="CQ676" s="1567"/>
      <c r="CR676" s="1567"/>
      <c r="CS676" s="1567"/>
      <c r="CT676" s="1567"/>
      <c r="CU676" s="1567"/>
      <c r="CV676" s="1567"/>
      <c r="CW676" s="1567"/>
      <c r="CX676" s="1567"/>
      <c r="CY676" s="1567"/>
      <c r="CZ676" s="1567"/>
      <c r="DA676" s="1567"/>
      <c r="DB676" s="1567"/>
      <c r="DC676" s="1567"/>
      <c r="DD676" s="1567"/>
      <c r="DE676" s="1567"/>
      <c r="DF676" s="1567"/>
      <c r="DG676" s="1567"/>
      <c r="DH676" s="1567"/>
      <c r="DI676" s="1567"/>
      <c r="DJ676" s="1567"/>
      <c r="DK676" s="1567"/>
      <c r="DL676" s="1567"/>
      <c r="DM676" s="1567"/>
      <c r="DN676" s="1567"/>
      <c r="DO676" s="1567"/>
      <c r="DP676" s="1567"/>
      <c r="DQ676" s="1567"/>
      <c r="DR676" s="1567"/>
      <c r="DS676" s="1567"/>
      <c r="DT676" s="1567"/>
      <c r="DU676" s="1567"/>
      <c r="DV676" s="1567"/>
      <c r="DW676" s="1567"/>
      <c r="DX676" s="1567"/>
      <c r="DY676" s="1567"/>
      <c r="DZ676" s="1567"/>
      <c r="EA676" s="1567"/>
      <c r="EB676" s="1567"/>
      <c r="EC676" s="1567"/>
      <c r="ED676" s="1567"/>
      <c r="EE676" s="1567"/>
      <c r="EF676" s="1567"/>
      <c r="EG676" s="1567"/>
      <c r="EH676" s="1567"/>
      <c r="EI676" s="1567"/>
      <c r="EJ676" s="1567"/>
      <c r="EK676" s="1567"/>
      <c r="EL676" s="1567"/>
      <c r="EM676" s="1567"/>
      <c r="EN676" s="1567"/>
      <c r="EO676" s="1567"/>
      <c r="EP676" s="1567"/>
      <c r="EQ676" s="1567"/>
      <c r="ER676" s="1567"/>
      <c r="ES676" s="1567"/>
      <c r="ET676" s="1567"/>
      <c r="EU676" s="1567"/>
      <c r="EV676" s="1567"/>
      <c r="EW676" s="1567"/>
      <c r="EX676" s="1567"/>
      <c r="EY676" s="1567"/>
      <c r="EZ676" s="1567"/>
      <c r="FA676" s="1567"/>
      <c r="FB676" s="1567"/>
      <c r="FC676" s="1567"/>
      <c r="FD676" s="1567"/>
      <c r="FE676" s="1567"/>
      <c r="FF676" s="1567"/>
      <c r="FG676" s="1567"/>
      <c r="FH676" s="1567"/>
      <c r="FI676" s="1567"/>
      <c r="FJ676" s="1567"/>
      <c r="FK676" s="1567"/>
      <c r="FL676" s="1567"/>
      <c r="FM676" s="1567"/>
      <c r="FN676" s="1567"/>
      <c r="FO676" s="1567"/>
      <c r="FP676" s="1567"/>
      <c r="FQ676" s="1567"/>
      <c r="FR676" s="1567"/>
      <c r="FS676" s="1567"/>
      <c r="FT676" s="1567"/>
      <c r="FU676" s="1567"/>
      <c r="FV676" s="1567"/>
      <c r="FW676" s="1567"/>
      <c r="FX676" s="1567"/>
      <c r="FY676" s="1567"/>
      <c r="FZ676" s="1567"/>
      <c r="GA676" s="1567"/>
      <c r="GB676" s="1567"/>
      <c r="GC676" s="1567"/>
      <c r="GD676" s="1567"/>
      <c r="GE676" s="1567"/>
      <c r="GF676" s="1567"/>
      <c r="GG676" s="1567"/>
      <c r="GH676" s="1567"/>
      <c r="GI676" s="1567"/>
      <c r="GJ676" s="1567"/>
      <c r="GK676" s="1567"/>
      <c r="GL676" s="1567"/>
      <c r="GM676" s="1567"/>
      <c r="GN676" s="1567"/>
      <c r="GO676" s="1567"/>
      <c r="GP676" s="1567"/>
      <c r="GQ676" s="1567"/>
      <c r="GR676" s="1567"/>
      <c r="GS676" s="1567"/>
      <c r="GT676" s="1567"/>
      <c r="GU676" s="1567"/>
      <c r="GV676" s="1567"/>
      <c r="GW676" s="1567"/>
      <c r="GX676" s="1567"/>
      <c r="GY676" s="1567"/>
      <c r="GZ676" s="1567"/>
      <c r="HA676" s="1567"/>
      <c r="HB676" s="1567"/>
      <c r="HC676" s="1567"/>
      <c r="HD676" s="1567"/>
      <c r="HE676" s="1567"/>
      <c r="HF676" s="1567"/>
      <c r="HG676" s="1567"/>
      <c r="HH676" s="1567"/>
      <c r="HI676" s="1567"/>
      <c r="HJ676" s="1567"/>
      <c r="HK676" s="1567"/>
      <c r="HL676" s="1567"/>
      <c r="HM676" s="1567"/>
      <c r="HN676" s="1567"/>
      <c r="HO676" s="1567"/>
      <c r="HP676" s="1567"/>
      <c r="HQ676" s="1567"/>
      <c r="HR676" s="1567"/>
      <c r="HS676" s="1567"/>
      <c r="HT676" s="1567"/>
      <c r="HU676" s="1567"/>
      <c r="HV676" s="1567"/>
      <c r="HW676" s="1567"/>
      <c r="HX676" s="1567"/>
      <c r="HY676" s="1567"/>
      <c r="HZ676" s="1567"/>
      <c r="IA676" s="1567"/>
      <c r="IB676" s="1567"/>
      <c r="IC676" s="1567"/>
      <c r="ID676" s="1567"/>
      <c r="IE676" s="1567"/>
      <c r="IF676" s="1567"/>
      <c r="IG676" s="1567"/>
      <c r="IH676" s="1567"/>
      <c r="II676" s="1567"/>
      <c r="IJ676" s="1567"/>
      <c r="IK676" s="1567"/>
      <c r="IL676" s="1567"/>
      <c r="IM676" s="1567"/>
      <c r="IN676" s="1567"/>
      <c r="IO676" s="1567"/>
      <c r="IP676" s="1567"/>
      <c r="IQ676" s="1567"/>
      <c r="IR676" s="1567"/>
      <c r="IS676" s="1567"/>
      <c r="IT676" s="1567"/>
      <c r="IU676" s="1567"/>
      <c r="IV676" s="1567"/>
      <c r="IW676" s="1567"/>
    </row>
    <row r="677" spans="1:257" s="237" customFormat="1" ht="28.5">
      <c r="A677" s="130">
        <v>8</v>
      </c>
      <c r="B677" s="256">
        <v>39990</v>
      </c>
      <c r="C677" s="1561" t="s">
        <v>282</v>
      </c>
      <c r="D677" s="1561" t="s">
        <v>1371</v>
      </c>
      <c r="E677" s="1562" t="s">
        <v>1061</v>
      </c>
      <c r="F677" s="244" t="s">
        <v>1403</v>
      </c>
      <c r="G677" s="196">
        <v>12000000</v>
      </c>
      <c r="H677" s="220" t="s">
        <v>14</v>
      </c>
      <c r="I677" s="658"/>
      <c r="J677" s="221"/>
      <c r="K677" s="1557"/>
      <c r="L677" s="132" t="str">
        <f t="shared" si="23"/>
        <v/>
      </c>
      <c r="M677" s="255"/>
      <c r="N677" s="256"/>
      <c r="O677" s="1566"/>
      <c r="P677" s="222"/>
      <c r="Q677" s="263"/>
      <c r="R677" s="546"/>
      <c r="S677" s="1567"/>
      <c r="T677" s="1567"/>
      <c r="U677" s="1567"/>
      <c r="V677" s="1567"/>
      <c r="W677" s="1567"/>
      <c r="X677" s="1567"/>
      <c r="Y677" s="1567"/>
      <c r="Z677" s="1567"/>
      <c r="AA677" s="1567"/>
      <c r="AB677" s="1567"/>
      <c r="AC677" s="1567"/>
      <c r="AD677" s="1567"/>
      <c r="AE677" s="1567"/>
      <c r="AF677" s="1567"/>
      <c r="AG677" s="1567"/>
      <c r="AH677" s="1567"/>
      <c r="AI677" s="1567"/>
      <c r="AJ677" s="1567"/>
      <c r="AK677" s="1567"/>
      <c r="AL677" s="1567"/>
      <c r="AM677" s="1567"/>
      <c r="AN677" s="1567"/>
      <c r="AO677" s="1567"/>
      <c r="AP677" s="1567"/>
      <c r="AQ677" s="1567"/>
      <c r="AR677" s="1567"/>
      <c r="AS677" s="1567"/>
      <c r="AT677" s="1567"/>
      <c r="AU677" s="1567"/>
      <c r="AV677" s="1567"/>
      <c r="AW677" s="1567"/>
      <c r="AX677" s="1567"/>
      <c r="AY677" s="1567"/>
      <c r="AZ677" s="1567"/>
      <c r="BA677" s="1567"/>
      <c r="BB677" s="1567"/>
      <c r="BC677" s="1567"/>
      <c r="BD677" s="1567"/>
      <c r="BE677" s="1567"/>
      <c r="BF677" s="1567"/>
      <c r="BG677" s="1567"/>
      <c r="BH677" s="1567"/>
      <c r="BI677" s="1567"/>
      <c r="BJ677" s="1567"/>
      <c r="BK677" s="1567"/>
      <c r="BL677" s="1567"/>
      <c r="BM677" s="1567"/>
      <c r="BN677" s="1567"/>
      <c r="BO677" s="1567"/>
      <c r="BP677" s="1567"/>
      <c r="BQ677" s="1567"/>
      <c r="BR677" s="1567"/>
      <c r="BS677" s="1567"/>
      <c r="BT677" s="1567"/>
      <c r="BU677" s="1567"/>
      <c r="BV677" s="1567"/>
      <c r="BW677" s="1567"/>
      <c r="BX677" s="1567"/>
      <c r="BY677" s="1567"/>
      <c r="BZ677" s="1567"/>
      <c r="CA677" s="1567"/>
      <c r="CB677" s="1567"/>
      <c r="CC677" s="1567"/>
      <c r="CD677" s="1567"/>
      <c r="CE677" s="1567"/>
      <c r="CF677" s="1567"/>
      <c r="CG677" s="1567"/>
      <c r="CH677" s="1567"/>
      <c r="CI677" s="1567"/>
      <c r="CJ677" s="1567"/>
      <c r="CK677" s="1567"/>
      <c r="CL677" s="1567"/>
      <c r="CM677" s="1567"/>
      <c r="CN677" s="1567"/>
      <c r="CO677" s="1567"/>
      <c r="CP677" s="1567"/>
      <c r="CQ677" s="1567"/>
      <c r="CR677" s="1567"/>
      <c r="CS677" s="1567"/>
      <c r="CT677" s="1567"/>
      <c r="CU677" s="1567"/>
      <c r="CV677" s="1567"/>
      <c r="CW677" s="1567"/>
      <c r="CX677" s="1567"/>
      <c r="CY677" s="1567"/>
      <c r="CZ677" s="1567"/>
      <c r="DA677" s="1567"/>
      <c r="DB677" s="1567"/>
      <c r="DC677" s="1567"/>
      <c r="DD677" s="1567"/>
      <c r="DE677" s="1567"/>
      <c r="DF677" s="1567"/>
      <c r="DG677" s="1567"/>
      <c r="DH677" s="1567"/>
      <c r="DI677" s="1567"/>
      <c r="DJ677" s="1567"/>
      <c r="DK677" s="1567"/>
      <c r="DL677" s="1567"/>
      <c r="DM677" s="1567"/>
      <c r="DN677" s="1567"/>
      <c r="DO677" s="1567"/>
      <c r="DP677" s="1567"/>
      <c r="DQ677" s="1567"/>
      <c r="DR677" s="1567"/>
      <c r="DS677" s="1567"/>
      <c r="DT677" s="1567"/>
      <c r="DU677" s="1567"/>
      <c r="DV677" s="1567"/>
      <c r="DW677" s="1567"/>
      <c r="DX677" s="1567"/>
      <c r="DY677" s="1567"/>
      <c r="DZ677" s="1567"/>
      <c r="EA677" s="1567"/>
      <c r="EB677" s="1567"/>
      <c r="EC677" s="1567"/>
      <c r="ED677" s="1567"/>
      <c r="EE677" s="1567"/>
      <c r="EF677" s="1567"/>
      <c r="EG677" s="1567"/>
      <c r="EH677" s="1567"/>
      <c r="EI677" s="1567"/>
      <c r="EJ677" s="1567"/>
      <c r="EK677" s="1567"/>
      <c r="EL677" s="1567"/>
      <c r="EM677" s="1567"/>
      <c r="EN677" s="1567"/>
      <c r="EO677" s="1567"/>
      <c r="EP677" s="1567"/>
      <c r="EQ677" s="1567"/>
      <c r="ER677" s="1567"/>
      <c r="ES677" s="1567"/>
      <c r="ET677" s="1567"/>
      <c r="EU677" s="1567"/>
      <c r="EV677" s="1567"/>
      <c r="EW677" s="1567"/>
      <c r="EX677" s="1567"/>
      <c r="EY677" s="1567"/>
      <c r="EZ677" s="1567"/>
      <c r="FA677" s="1567"/>
      <c r="FB677" s="1567"/>
      <c r="FC677" s="1567"/>
      <c r="FD677" s="1567"/>
      <c r="FE677" s="1567"/>
      <c r="FF677" s="1567"/>
      <c r="FG677" s="1567"/>
      <c r="FH677" s="1567"/>
      <c r="FI677" s="1567"/>
      <c r="FJ677" s="1567"/>
      <c r="FK677" s="1567"/>
      <c r="FL677" s="1567"/>
      <c r="FM677" s="1567"/>
      <c r="FN677" s="1567"/>
      <c r="FO677" s="1567"/>
      <c r="FP677" s="1567"/>
      <c r="FQ677" s="1567"/>
      <c r="FR677" s="1567"/>
      <c r="FS677" s="1567"/>
      <c r="FT677" s="1567"/>
      <c r="FU677" s="1567"/>
      <c r="FV677" s="1567"/>
      <c r="FW677" s="1567"/>
      <c r="FX677" s="1567"/>
      <c r="FY677" s="1567"/>
      <c r="FZ677" s="1567"/>
      <c r="GA677" s="1567"/>
      <c r="GB677" s="1567"/>
      <c r="GC677" s="1567"/>
      <c r="GD677" s="1567"/>
      <c r="GE677" s="1567"/>
      <c r="GF677" s="1567"/>
      <c r="GG677" s="1567"/>
      <c r="GH677" s="1567"/>
      <c r="GI677" s="1567"/>
      <c r="GJ677" s="1567"/>
      <c r="GK677" s="1567"/>
      <c r="GL677" s="1567"/>
      <c r="GM677" s="1567"/>
      <c r="GN677" s="1567"/>
      <c r="GO677" s="1567"/>
      <c r="GP677" s="1567"/>
      <c r="GQ677" s="1567"/>
      <c r="GR677" s="1567"/>
      <c r="GS677" s="1567"/>
      <c r="GT677" s="1567"/>
      <c r="GU677" s="1567"/>
      <c r="GV677" s="1567"/>
      <c r="GW677" s="1567"/>
      <c r="GX677" s="1567"/>
      <c r="GY677" s="1567"/>
      <c r="GZ677" s="1567"/>
      <c r="HA677" s="1567"/>
      <c r="HB677" s="1567"/>
      <c r="HC677" s="1567"/>
      <c r="HD677" s="1567"/>
      <c r="HE677" s="1567"/>
      <c r="HF677" s="1567"/>
      <c r="HG677" s="1567"/>
      <c r="HH677" s="1567"/>
      <c r="HI677" s="1567"/>
      <c r="HJ677" s="1567"/>
      <c r="HK677" s="1567"/>
      <c r="HL677" s="1567"/>
      <c r="HM677" s="1567"/>
      <c r="HN677" s="1567"/>
      <c r="HO677" s="1567"/>
      <c r="HP677" s="1567"/>
      <c r="HQ677" s="1567"/>
      <c r="HR677" s="1567"/>
      <c r="HS677" s="1567"/>
      <c r="HT677" s="1567"/>
      <c r="HU677" s="1567"/>
      <c r="HV677" s="1567"/>
      <c r="HW677" s="1567"/>
      <c r="HX677" s="1567"/>
      <c r="HY677" s="1567"/>
      <c r="HZ677" s="1567"/>
      <c r="IA677" s="1567"/>
      <c r="IB677" s="1567"/>
      <c r="IC677" s="1567"/>
      <c r="ID677" s="1567"/>
      <c r="IE677" s="1567"/>
      <c r="IF677" s="1567"/>
      <c r="IG677" s="1567"/>
      <c r="IH677" s="1567"/>
      <c r="II677" s="1567"/>
      <c r="IJ677" s="1567"/>
      <c r="IK677" s="1567"/>
      <c r="IL677" s="1567"/>
      <c r="IM677" s="1567"/>
      <c r="IN677" s="1567"/>
      <c r="IO677" s="1567"/>
      <c r="IP677" s="1567"/>
      <c r="IQ677" s="1567"/>
      <c r="IR677" s="1567"/>
      <c r="IS677" s="1567"/>
      <c r="IT677" s="1567"/>
      <c r="IU677" s="1567"/>
      <c r="IV677" s="1567"/>
      <c r="IW677" s="1567"/>
    </row>
    <row r="678" spans="1:257" s="237" customFormat="1" ht="28.5" customHeight="1">
      <c r="A678" s="1541"/>
      <c r="B678" s="1539">
        <v>40004</v>
      </c>
      <c r="C678" s="716" t="s">
        <v>317</v>
      </c>
      <c r="D678" s="716" t="s">
        <v>318</v>
      </c>
      <c r="E678" s="718" t="s">
        <v>1026</v>
      </c>
      <c r="F678" s="1545" t="s">
        <v>498</v>
      </c>
      <c r="G678" s="1535">
        <v>950000000</v>
      </c>
      <c r="H678" s="264" t="s">
        <v>14</v>
      </c>
      <c r="I678" s="1090">
        <v>40359</v>
      </c>
      <c r="J678" s="594">
        <v>4</v>
      </c>
      <c r="K678" s="841">
        <v>950000000</v>
      </c>
      <c r="L678" s="132">
        <f t="shared" si="23"/>
        <v>0</v>
      </c>
      <c r="M678" s="595" t="s">
        <v>1282</v>
      </c>
      <c r="N678" s="782">
        <v>40437</v>
      </c>
      <c r="O678" s="1546" t="s">
        <v>1282</v>
      </c>
      <c r="P678" s="783"/>
      <c r="Q678" s="784" t="s">
        <v>1649</v>
      </c>
      <c r="R678" s="785">
        <v>216620886.59999999</v>
      </c>
      <c r="S678" s="1567"/>
      <c r="T678" s="1567"/>
      <c r="U678" s="1567"/>
      <c r="V678" s="1567"/>
      <c r="W678" s="1567"/>
      <c r="X678" s="1567"/>
      <c r="Y678" s="1567"/>
      <c r="Z678" s="1567"/>
      <c r="AA678" s="1567"/>
      <c r="AB678" s="1567"/>
      <c r="AC678" s="1567"/>
      <c r="AD678" s="1567"/>
      <c r="AE678" s="1567"/>
      <c r="AF678" s="1567"/>
      <c r="AG678" s="1567"/>
      <c r="AH678" s="1567"/>
      <c r="AI678" s="1567"/>
      <c r="AJ678" s="1567"/>
      <c r="AK678" s="1567"/>
      <c r="AL678" s="1567"/>
      <c r="AM678" s="1567"/>
      <c r="AN678" s="1567"/>
      <c r="AO678" s="1567"/>
      <c r="AP678" s="1567"/>
      <c r="AQ678" s="1567"/>
      <c r="AR678" s="1567"/>
      <c r="AS678" s="1567"/>
      <c r="AT678" s="1567"/>
      <c r="AU678" s="1567"/>
      <c r="AV678" s="1567"/>
      <c r="AW678" s="1567"/>
      <c r="AX678" s="1567"/>
      <c r="AY678" s="1567"/>
      <c r="AZ678" s="1567"/>
      <c r="BA678" s="1567"/>
      <c r="BB678" s="1567"/>
      <c r="BC678" s="1567"/>
      <c r="BD678" s="1567"/>
      <c r="BE678" s="1567"/>
      <c r="BF678" s="1567"/>
      <c r="BG678" s="1567"/>
      <c r="BH678" s="1567"/>
      <c r="BI678" s="1567"/>
      <c r="BJ678" s="1567"/>
      <c r="BK678" s="1567"/>
      <c r="BL678" s="1567"/>
      <c r="BM678" s="1567"/>
      <c r="BN678" s="1567"/>
      <c r="BO678" s="1567"/>
      <c r="BP678" s="1567"/>
      <c r="BQ678" s="1567"/>
      <c r="BR678" s="1567"/>
      <c r="BS678" s="1567"/>
      <c r="BT678" s="1567"/>
      <c r="BU678" s="1567"/>
      <c r="BV678" s="1567"/>
      <c r="BW678" s="1567"/>
      <c r="BX678" s="1567"/>
      <c r="BY678" s="1567"/>
      <c r="BZ678" s="1567"/>
      <c r="CA678" s="1567"/>
      <c r="CB678" s="1567"/>
      <c r="CC678" s="1567"/>
      <c r="CD678" s="1567"/>
      <c r="CE678" s="1567"/>
      <c r="CF678" s="1567"/>
      <c r="CG678" s="1567"/>
      <c r="CH678" s="1567"/>
      <c r="CI678" s="1567"/>
      <c r="CJ678" s="1567"/>
      <c r="CK678" s="1567"/>
      <c r="CL678" s="1567"/>
      <c r="CM678" s="1567"/>
      <c r="CN678" s="1567"/>
      <c r="CO678" s="1567"/>
      <c r="CP678" s="1567"/>
      <c r="CQ678" s="1567"/>
      <c r="CR678" s="1567"/>
      <c r="CS678" s="1567"/>
      <c r="CT678" s="1567"/>
      <c r="CU678" s="1567"/>
      <c r="CV678" s="1567"/>
      <c r="CW678" s="1567"/>
      <c r="CX678" s="1567"/>
      <c r="CY678" s="1567"/>
      <c r="CZ678" s="1567"/>
      <c r="DA678" s="1567"/>
      <c r="DB678" s="1567"/>
      <c r="DC678" s="1567"/>
      <c r="DD678" s="1567"/>
      <c r="DE678" s="1567"/>
      <c r="DF678" s="1567"/>
      <c r="DG678" s="1567"/>
      <c r="DH678" s="1567"/>
      <c r="DI678" s="1567"/>
      <c r="DJ678" s="1567"/>
      <c r="DK678" s="1567"/>
      <c r="DL678" s="1567"/>
      <c r="DM678" s="1567"/>
      <c r="DN678" s="1567"/>
      <c r="DO678" s="1567"/>
      <c r="DP678" s="1567"/>
      <c r="DQ678" s="1567"/>
      <c r="DR678" s="1567"/>
      <c r="DS678" s="1567"/>
      <c r="DT678" s="1567"/>
      <c r="DU678" s="1567"/>
      <c r="DV678" s="1567"/>
      <c r="DW678" s="1567"/>
      <c r="DX678" s="1567"/>
      <c r="DY678" s="1567"/>
      <c r="DZ678" s="1567"/>
      <c r="EA678" s="1567"/>
      <c r="EB678" s="1567"/>
      <c r="EC678" s="1567"/>
      <c r="ED678" s="1567"/>
      <c r="EE678" s="1567"/>
      <c r="EF678" s="1567"/>
      <c r="EG678" s="1567"/>
      <c r="EH678" s="1567"/>
      <c r="EI678" s="1567"/>
      <c r="EJ678" s="1567"/>
      <c r="EK678" s="1567"/>
      <c r="EL678" s="1567"/>
      <c r="EM678" s="1567"/>
      <c r="EN678" s="1567"/>
      <c r="EO678" s="1567"/>
      <c r="EP678" s="1567"/>
      <c r="EQ678" s="1567"/>
      <c r="ER678" s="1567"/>
      <c r="ES678" s="1567"/>
      <c r="ET678" s="1567"/>
      <c r="EU678" s="1567"/>
      <c r="EV678" s="1567"/>
      <c r="EW678" s="1567"/>
      <c r="EX678" s="1567"/>
      <c r="EY678" s="1567"/>
      <c r="EZ678" s="1567"/>
      <c r="FA678" s="1567"/>
      <c r="FB678" s="1567"/>
      <c r="FC678" s="1567"/>
      <c r="FD678" s="1567"/>
      <c r="FE678" s="1567"/>
      <c r="FF678" s="1567"/>
      <c r="FG678" s="1567"/>
      <c r="FH678" s="1567"/>
      <c r="FI678" s="1567"/>
      <c r="FJ678" s="1567"/>
      <c r="FK678" s="1567"/>
      <c r="FL678" s="1567"/>
      <c r="FM678" s="1567"/>
      <c r="FN678" s="1567"/>
      <c r="FO678" s="1567"/>
      <c r="FP678" s="1567"/>
      <c r="FQ678" s="1567"/>
      <c r="FR678" s="1567"/>
      <c r="FS678" s="1567"/>
      <c r="FT678" s="1567"/>
      <c r="FU678" s="1567"/>
      <c r="FV678" s="1567"/>
      <c r="FW678" s="1567"/>
      <c r="FX678" s="1567"/>
      <c r="FY678" s="1567"/>
      <c r="FZ678" s="1567"/>
      <c r="GA678" s="1567"/>
      <c r="GB678" s="1567"/>
      <c r="GC678" s="1567"/>
      <c r="GD678" s="1567"/>
      <c r="GE678" s="1567"/>
      <c r="GF678" s="1567"/>
      <c r="GG678" s="1567"/>
      <c r="GH678" s="1567"/>
      <c r="GI678" s="1567"/>
      <c r="GJ678" s="1567"/>
      <c r="GK678" s="1567"/>
      <c r="GL678" s="1567"/>
      <c r="GM678" s="1567"/>
      <c r="GN678" s="1567"/>
      <c r="GO678" s="1567"/>
      <c r="GP678" s="1567"/>
      <c r="GQ678" s="1567"/>
      <c r="GR678" s="1567"/>
      <c r="GS678" s="1567"/>
      <c r="GT678" s="1567"/>
      <c r="GU678" s="1567"/>
      <c r="GV678" s="1567"/>
      <c r="GW678" s="1567"/>
      <c r="GX678" s="1567"/>
      <c r="GY678" s="1567"/>
      <c r="GZ678" s="1567"/>
      <c r="HA678" s="1567"/>
      <c r="HB678" s="1567"/>
      <c r="HC678" s="1567"/>
      <c r="HD678" s="1567"/>
      <c r="HE678" s="1567"/>
      <c r="HF678" s="1567"/>
      <c r="HG678" s="1567"/>
      <c r="HH678" s="1567"/>
      <c r="HI678" s="1567"/>
      <c r="HJ678" s="1567"/>
      <c r="HK678" s="1567"/>
      <c r="HL678" s="1567"/>
      <c r="HM678" s="1567"/>
      <c r="HN678" s="1567"/>
      <c r="HO678" s="1567"/>
      <c r="HP678" s="1567"/>
      <c r="HQ678" s="1567"/>
      <c r="HR678" s="1567"/>
      <c r="HS678" s="1567"/>
      <c r="HT678" s="1567"/>
      <c r="HU678" s="1567"/>
      <c r="HV678" s="1567"/>
      <c r="HW678" s="1567"/>
      <c r="HX678" s="1567"/>
      <c r="HY678" s="1567"/>
      <c r="HZ678" s="1567"/>
      <c r="IA678" s="1567"/>
      <c r="IB678" s="1567"/>
      <c r="IC678" s="1567"/>
      <c r="ID678" s="1567"/>
      <c r="IE678" s="1567"/>
      <c r="IF678" s="1567"/>
      <c r="IG678" s="1567"/>
      <c r="IH678" s="1567"/>
      <c r="II678" s="1567"/>
      <c r="IJ678" s="1567"/>
      <c r="IK678" s="1567"/>
      <c r="IL678" s="1567"/>
      <c r="IM678" s="1567"/>
      <c r="IN678" s="1567"/>
      <c r="IO678" s="1567"/>
      <c r="IP678" s="1567"/>
      <c r="IQ678" s="1567"/>
      <c r="IR678" s="1567"/>
      <c r="IS678" s="1567"/>
      <c r="IT678" s="1567"/>
      <c r="IU678" s="1567"/>
      <c r="IV678" s="1567"/>
      <c r="IW678" s="1567"/>
    </row>
    <row r="679" spans="1:257" s="7" customFormat="1">
      <c r="A679" s="99" t="s">
        <v>450</v>
      </c>
      <c r="B679" s="215">
        <v>40004</v>
      </c>
      <c r="C679" s="1565" t="s">
        <v>319</v>
      </c>
      <c r="D679" s="1565" t="s">
        <v>320</v>
      </c>
      <c r="E679" s="265" t="s">
        <v>985</v>
      </c>
      <c r="F679" s="251" t="s">
        <v>420</v>
      </c>
      <c r="G679" s="192">
        <v>13669000</v>
      </c>
      <c r="H679" s="266" t="s">
        <v>14</v>
      </c>
      <c r="I679" s="1091"/>
      <c r="J679" s="267"/>
      <c r="K679" s="842"/>
      <c r="L679" s="268"/>
      <c r="M679" s="269"/>
      <c r="N679" s="270"/>
      <c r="O679" s="1348"/>
      <c r="P679" s="271"/>
      <c r="Q679" s="262"/>
      <c r="R679" s="549"/>
      <c r="S679" s="1554"/>
      <c r="T679" s="1554"/>
      <c r="U679" s="1554"/>
      <c r="V679" s="1554"/>
      <c r="W679" s="1554"/>
      <c r="X679" s="1554"/>
      <c r="Y679" s="1554"/>
      <c r="Z679" s="1554"/>
      <c r="AA679" s="1554"/>
      <c r="AB679" s="1554"/>
      <c r="AC679" s="1554"/>
      <c r="AD679" s="1554"/>
      <c r="AE679" s="1554"/>
      <c r="AF679" s="1554"/>
      <c r="AG679" s="1554"/>
      <c r="AH679" s="1554"/>
      <c r="AI679" s="1554"/>
      <c r="AJ679" s="1554"/>
      <c r="AK679" s="1554"/>
      <c r="AL679" s="1554"/>
      <c r="AM679" s="1554"/>
      <c r="AN679" s="1554"/>
      <c r="AO679" s="1554"/>
      <c r="AP679" s="1554"/>
      <c r="AQ679" s="1554"/>
      <c r="AR679" s="1554"/>
      <c r="AS679" s="1554"/>
      <c r="AT679" s="1554"/>
      <c r="AU679" s="1554"/>
      <c r="AV679" s="1554"/>
      <c r="AW679" s="1554"/>
      <c r="AX679" s="1554"/>
      <c r="AY679" s="1554"/>
      <c r="AZ679" s="1554"/>
      <c r="BA679" s="1554"/>
      <c r="BB679" s="1554"/>
      <c r="BC679" s="1554"/>
      <c r="BD679" s="1554"/>
      <c r="BE679" s="1554"/>
      <c r="BF679" s="1554"/>
      <c r="BG679" s="1554"/>
      <c r="BH679" s="1554"/>
      <c r="BI679" s="1554"/>
      <c r="BJ679" s="1554"/>
      <c r="BK679" s="1554"/>
      <c r="BL679" s="1554"/>
      <c r="BM679" s="1554"/>
      <c r="BN679" s="1554"/>
      <c r="BO679" s="1554"/>
      <c r="BP679" s="1554"/>
      <c r="BQ679" s="1554"/>
      <c r="BR679" s="1554"/>
      <c r="BS679" s="1554"/>
      <c r="BT679" s="1554"/>
      <c r="BU679" s="1554"/>
      <c r="BV679" s="1554"/>
      <c r="BW679" s="1554"/>
      <c r="BX679" s="1554"/>
      <c r="BY679" s="1554"/>
      <c r="BZ679" s="1554"/>
      <c r="CA679" s="1554"/>
      <c r="CB679" s="1554"/>
      <c r="CC679" s="1554"/>
      <c r="CD679" s="1554"/>
      <c r="CE679" s="1554"/>
      <c r="CF679" s="1554"/>
      <c r="CG679" s="1554"/>
      <c r="CH679" s="1554"/>
      <c r="CI679" s="1554"/>
      <c r="CJ679" s="1554"/>
      <c r="CK679" s="1554"/>
      <c r="CL679" s="1554"/>
      <c r="CM679" s="1554"/>
      <c r="CN679" s="1554"/>
      <c r="CO679" s="1554"/>
      <c r="CP679" s="1554"/>
      <c r="CQ679" s="1554"/>
      <c r="CR679" s="1554"/>
      <c r="CS679" s="1554"/>
      <c r="CT679" s="1554"/>
      <c r="CU679" s="1554"/>
      <c r="CV679" s="1554"/>
      <c r="CW679" s="1554"/>
      <c r="CX679" s="1554"/>
      <c r="CY679" s="1554"/>
      <c r="CZ679" s="1554"/>
      <c r="DA679" s="1554"/>
      <c r="DB679" s="1554"/>
      <c r="DC679" s="1554"/>
      <c r="DD679" s="1554"/>
      <c r="DE679" s="1554"/>
      <c r="DF679" s="1554"/>
      <c r="DG679" s="1554"/>
      <c r="DH679" s="1554"/>
      <c r="DI679" s="1554"/>
      <c r="DJ679" s="1554"/>
      <c r="DK679" s="1554"/>
      <c r="DL679" s="1554"/>
      <c r="DM679" s="1554"/>
      <c r="DN679" s="1554"/>
      <c r="DO679" s="1554"/>
      <c r="DP679" s="1554"/>
      <c r="DQ679" s="1554"/>
      <c r="DR679" s="1554"/>
      <c r="DS679" s="1554"/>
      <c r="DT679" s="1554"/>
      <c r="DU679" s="1554"/>
      <c r="DV679" s="1554"/>
      <c r="DW679" s="1554"/>
      <c r="DX679" s="1554"/>
      <c r="DY679" s="1554"/>
      <c r="DZ679" s="1554"/>
      <c r="EA679" s="1554"/>
      <c r="EB679" s="1554"/>
      <c r="EC679" s="1554"/>
      <c r="ED679" s="1554"/>
      <c r="EE679" s="1554"/>
      <c r="EF679" s="1554"/>
      <c r="EG679" s="1554"/>
      <c r="EH679" s="1554"/>
      <c r="EI679" s="1554"/>
      <c r="EJ679" s="1554"/>
      <c r="EK679" s="1554"/>
      <c r="EL679" s="1554"/>
      <c r="EM679" s="1554"/>
      <c r="EN679" s="1554"/>
      <c r="EO679" s="1554"/>
      <c r="EP679" s="1554"/>
      <c r="EQ679" s="1554"/>
      <c r="ER679" s="1554"/>
      <c r="ES679" s="1554"/>
      <c r="ET679" s="1554"/>
      <c r="EU679" s="1554"/>
      <c r="EV679" s="1554"/>
      <c r="EW679" s="1554"/>
      <c r="EX679" s="1554"/>
      <c r="EY679" s="1554"/>
      <c r="EZ679" s="1554"/>
      <c r="FA679" s="1554"/>
      <c r="FB679" s="1554"/>
      <c r="FC679" s="1554"/>
      <c r="FD679" s="1554"/>
      <c r="FE679" s="1554"/>
      <c r="FF679" s="1554"/>
      <c r="FG679" s="1554"/>
      <c r="FH679" s="1554"/>
      <c r="FI679" s="1554"/>
      <c r="FJ679" s="1554"/>
      <c r="FK679" s="1554"/>
      <c r="FL679" s="1554"/>
      <c r="FM679" s="1554"/>
      <c r="FN679" s="1554"/>
      <c r="FO679" s="1554"/>
      <c r="FP679" s="1554"/>
      <c r="FQ679" s="1554"/>
      <c r="FR679" s="1554"/>
      <c r="FS679" s="1554"/>
      <c r="FT679" s="1554"/>
      <c r="FU679" s="1554"/>
      <c r="FV679" s="1554"/>
      <c r="FW679" s="1554"/>
      <c r="FX679" s="1554"/>
      <c r="FY679" s="1554"/>
      <c r="FZ679" s="1554"/>
      <c r="GA679" s="1554"/>
      <c r="GB679" s="1554"/>
      <c r="GC679" s="1554"/>
      <c r="GD679" s="1554"/>
      <c r="GE679" s="1554"/>
      <c r="GF679" s="1554"/>
      <c r="GG679" s="1554"/>
      <c r="GH679" s="1554"/>
      <c r="GI679" s="1554"/>
      <c r="GJ679" s="1554"/>
      <c r="GK679" s="1554"/>
      <c r="GL679" s="1554"/>
      <c r="GM679" s="1554"/>
      <c r="GN679" s="1554"/>
      <c r="GO679" s="1554"/>
      <c r="GP679" s="1554"/>
      <c r="GQ679" s="1554"/>
      <c r="GR679" s="1554"/>
      <c r="GS679" s="1554"/>
      <c r="GT679" s="1554"/>
      <c r="GU679" s="1554"/>
      <c r="GV679" s="1554"/>
      <c r="GW679" s="1554"/>
      <c r="GX679" s="1554"/>
      <c r="GY679" s="1554"/>
      <c r="GZ679" s="1554"/>
      <c r="HA679" s="1554"/>
      <c r="HB679" s="1554"/>
      <c r="HC679" s="1554"/>
      <c r="HD679" s="1554"/>
      <c r="HE679" s="1554"/>
      <c r="HF679" s="1554"/>
      <c r="HG679" s="1554"/>
      <c r="HH679" s="1554"/>
      <c r="HI679" s="1554"/>
      <c r="HJ679" s="1554"/>
      <c r="HK679" s="1554"/>
      <c r="HL679" s="1554"/>
      <c r="HM679" s="1554"/>
      <c r="HN679" s="1554"/>
      <c r="HO679" s="1554"/>
      <c r="HP679" s="1554"/>
      <c r="HQ679" s="1554"/>
      <c r="HR679" s="1554"/>
      <c r="HS679" s="1554"/>
      <c r="HT679" s="1554"/>
      <c r="HU679" s="1554"/>
      <c r="HV679" s="1554"/>
      <c r="HW679" s="1554"/>
      <c r="HX679" s="1554"/>
      <c r="HY679" s="1554"/>
      <c r="HZ679" s="1554"/>
      <c r="IA679" s="1554"/>
      <c r="IB679" s="1554"/>
      <c r="IC679" s="1554"/>
      <c r="ID679" s="1554"/>
      <c r="IE679" s="1554"/>
      <c r="IF679" s="1554"/>
      <c r="IG679" s="1554"/>
      <c r="IH679" s="1554"/>
      <c r="II679" s="1554"/>
      <c r="IJ679" s="1554"/>
      <c r="IK679" s="1554"/>
      <c r="IL679" s="1554"/>
      <c r="IM679" s="1554"/>
      <c r="IN679" s="1554"/>
      <c r="IO679" s="1554"/>
      <c r="IP679" s="1554"/>
      <c r="IQ679" s="1554"/>
      <c r="IR679" s="1554"/>
      <c r="IS679" s="1554"/>
      <c r="IT679" s="1554"/>
      <c r="IU679" s="1554"/>
      <c r="IV679" s="1554"/>
      <c r="IW679" s="1554"/>
    </row>
    <row r="680" spans="1:257" s="7" customFormat="1" ht="16.5" customHeight="1">
      <c r="A680" s="99">
        <v>2</v>
      </c>
      <c r="B680" s="215">
        <v>40011</v>
      </c>
      <c r="C680" s="1565" t="s">
        <v>334</v>
      </c>
      <c r="D680" s="1565" t="s">
        <v>338</v>
      </c>
      <c r="E680" s="265" t="s">
        <v>1021</v>
      </c>
      <c r="F680" s="251" t="s">
        <v>420</v>
      </c>
      <c r="G680" s="192">
        <v>11000000</v>
      </c>
      <c r="H680" s="266" t="s">
        <v>14</v>
      </c>
      <c r="I680" s="1091"/>
      <c r="J680" s="267"/>
      <c r="K680" s="842"/>
      <c r="L680" s="268"/>
      <c r="M680" s="269"/>
      <c r="N680" s="270"/>
      <c r="O680" s="1348"/>
      <c r="P680" s="271"/>
      <c r="Q680" s="262"/>
      <c r="R680" s="549"/>
      <c r="S680" s="1554"/>
      <c r="T680" s="1554"/>
      <c r="U680" s="1554"/>
      <c r="V680" s="1554"/>
      <c r="W680" s="1554"/>
      <c r="X680" s="1554"/>
      <c r="Y680" s="1554"/>
      <c r="Z680" s="1554"/>
      <c r="AA680" s="1554"/>
      <c r="AB680" s="1554"/>
      <c r="AC680" s="1554"/>
      <c r="AD680" s="1554"/>
      <c r="AE680" s="1554"/>
      <c r="AF680" s="1554"/>
      <c r="AG680" s="1554"/>
      <c r="AH680" s="1554"/>
      <c r="AI680" s="1554"/>
      <c r="AJ680" s="1554"/>
      <c r="AK680" s="1554"/>
      <c r="AL680" s="1554"/>
      <c r="AM680" s="1554"/>
      <c r="AN680" s="1554"/>
      <c r="AO680" s="1554"/>
      <c r="AP680" s="1554"/>
      <c r="AQ680" s="1554"/>
      <c r="AR680" s="1554"/>
      <c r="AS680" s="1554"/>
      <c r="AT680" s="1554"/>
      <c r="AU680" s="1554"/>
      <c r="AV680" s="1554"/>
      <c r="AW680" s="1554"/>
      <c r="AX680" s="1554"/>
      <c r="AY680" s="1554"/>
      <c r="AZ680" s="1554"/>
      <c r="BA680" s="1554"/>
      <c r="BB680" s="1554"/>
      <c r="BC680" s="1554"/>
      <c r="BD680" s="1554"/>
      <c r="BE680" s="1554"/>
      <c r="BF680" s="1554"/>
      <c r="BG680" s="1554"/>
      <c r="BH680" s="1554"/>
      <c r="BI680" s="1554"/>
      <c r="BJ680" s="1554"/>
      <c r="BK680" s="1554"/>
      <c r="BL680" s="1554"/>
      <c r="BM680" s="1554"/>
      <c r="BN680" s="1554"/>
      <c r="BO680" s="1554"/>
      <c r="BP680" s="1554"/>
      <c r="BQ680" s="1554"/>
      <c r="BR680" s="1554"/>
      <c r="BS680" s="1554"/>
      <c r="BT680" s="1554"/>
      <c r="BU680" s="1554"/>
      <c r="BV680" s="1554"/>
      <c r="BW680" s="1554"/>
      <c r="BX680" s="1554"/>
      <c r="BY680" s="1554"/>
      <c r="BZ680" s="1554"/>
      <c r="CA680" s="1554"/>
      <c r="CB680" s="1554"/>
      <c r="CC680" s="1554"/>
      <c r="CD680" s="1554"/>
      <c r="CE680" s="1554"/>
      <c r="CF680" s="1554"/>
      <c r="CG680" s="1554"/>
      <c r="CH680" s="1554"/>
      <c r="CI680" s="1554"/>
      <c r="CJ680" s="1554"/>
      <c r="CK680" s="1554"/>
      <c r="CL680" s="1554"/>
      <c r="CM680" s="1554"/>
      <c r="CN680" s="1554"/>
      <c r="CO680" s="1554"/>
      <c r="CP680" s="1554"/>
      <c r="CQ680" s="1554"/>
      <c r="CR680" s="1554"/>
      <c r="CS680" s="1554"/>
      <c r="CT680" s="1554"/>
      <c r="CU680" s="1554"/>
      <c r="CV680" s="1554"/>
      <c r="CW680" s="1554"/>
      <c r="CX680" s="1554"/>
      <c r="CY680" s="1554"/>
      <c r="CZ680" s="1554"/>
      <c r="DA680" s="1554"/>
      <c r="DB680" s="1554"/>
      <c r="DC680" s="1554"/>
      <c r="DD680" s="1554"/>
      <c r="DE680" s="1554"/>
      <c r="DF680" s="1554"/>
      <c r="DG680" s="1554"/>
      <c r="DH680" s="1554"/>
      <c r="DI680" s="1554"/>
      <c r="DJ680" s="1554"/>
      <c r="DK680" s="1554"/>
      <c r="DL680" s="1554"/>
      <c r="DM680" s="1554"/>
      <c r="DN680" s="1554"/>
      <c r="DO680" s="1554"/>
      <c r="DP680" s="1554"/>
      <c r="DQ680" s="1554"/>
      <c r="DR680" s="1554"/>
      <c r="DS680" s="1554"/>
      <c r="DT680" s="1554"/>
      <c r="DU680" s="1554"/>
      <c r="DV680" s="1554"/>
      <c r="DW680" s="1554"/>
      <c r="DX680" s="1554"/>
      <c r="DY680" s="1554"/>
      <c r="DZ680" s="1554"/>
      <c r="EA680" s="1554"/>
      <c r="EB680" s="1554"/>
      <c r="EC680" s="1554"/>
      <c r="ED680" s="1554"/>
      <c r="EE680" s="1554"/>
      <c r="EF680" s="1554"/>
      <c r="EG680" s="1554"/>
      <c r="EH680" s="1554"/>
      <c r="EI680" s="1554"/>
      <c r="EJ680" s="1554"/>
      <c r="EK680" s="1554"/>
      <c r="EL680" s="1554"/>
      <c r="EM680" s="1554"/>
      <c r="EN680" s="1554"/>
      <c r="EO680" s="1554"/>
      <c r="EP680" s="1554"/>
      <c r="EQ680" s="1554"/>
      <c r="ER680" s="1554"/>
      <c r="ES680" s="1554"/>
      <c r="ET680" s="1554"/>
      <c r="EU680" s="1554"/>
      <c r="EV680" s="1554"/>
      <c r="EW680" s="1554"/>
      <c r="EX680" s="1554"/>
      <c r="EY680" s="1554"/>
      <c r="EZ680" s="1554"/>
      <c r="FA680" s="1554"/>
      <c r="FB680" s="1554"/>
      <c r="FC680" s="1554"/>
      <c r="FD680" s="1554"/>
      <c r="FE680" s="1554"/>
      <c r="FF680" s="1554"/>
      <c r="FG680" s="1554"/>
      <c r="FH680" s="1554"/>
      <c r="FI680" s="1554"/>
      <c r="FJ680" s="1554"/>
      <c r="FK680" s="1554"/>
      <c r="FL680" s="1554"/>
      <c r="FM680" s="1554"/>
      <c r="FN680" s="1554"/>
      <c r="FO680" s="1554"/>
      <c r="FP680" s="1554"/>
      <c r="FQ680" s="1554"/>
      <c r="FR680" s="1554"/>
      <c r="FS680" s="1554"/>
      <c r="FT680" s="1554"/>
      <c r="FU680" s="1554"/>
      <c r="FV680" s="1554"/>
      <c r="FW680" s="1554"/>
      <c r="FX680" s="1554"/>
      <c r="FY680" s="1554"/>
      <c r="FZ680" s="1554"/>
      <c r="GA680" s="1554"/>
      <c r="GB680" s="1554"/>
      <c r="GC680" s="1554"/>
      <c r="GD680" s="1554"/>
      <c r="GE680" s="1554"/>
      <c r="GF680" s="1554"/>
      <c r="GG680" s="1554"/>
      <c r="GH680" s="1554"/>
      <c r="GI680" s="1554"/>
      <c r="GJ680" s="1554"/>
      <c r="GK680" s="1554"/>
      <c r="GL680" s="1554"/>
      <c r="GM680" s="1554"/>
      <c r="GN680" s="1554"/>
      <c r="GO680" s="1554"/>
      <c r="GP680" s="1554"/>
      <c r="GQ680" s="1554"/>
      <c r="GR680" s="1554"/>
      <c r="GS680" s="1554"/>
      <c r="GT680" s="1554"/>
      <c r="GU680" s="1554"/>
      <c r="GV680" s="1554"/>
      <c r="GW680" s="1554"/>
      <c r="GX680" s="1554"/>
      <c r="GY680" s="1554"/>
      <c r="GZ680" s="1554"/>
      <c r="HA680" s="1554"/>
      <c r="HB680" s="1554"/>
      <c r="HC680" s="1554"/>
      <c r="HD680" s="1554"/>
      <c r="HE680" s="1554"/>
      <c r="HF680" s="1554"/>
      <c r="HG680" s="1554"/>
      <c r="HH680" s="1554"/>
      <c r="HI680" s="1554"/>
      <c r="HJ680" s="1554"/>
      <c r="HK680" s="1554"/>
      <c r="HL680" s="1554"/>
      <c r="HM680" s="1554"/>
      <c r="HN680" s="1554"/>
      <c r="HO680" s="1554"/>
      <c r="HP680" s="1554"/>
      <c r="HQ680" s="1554"/>
      <c r="HR680" s="1554"/>
      <c r="HS680" s="1554"/>
      <c r="HT680" s="1554"/>
      <c r="HU680" s="1554"/>
      <c r="HV680" s="1554"/>
      <c r="HW680" s="1554"/>
      <c r="HX680" s="1554"/>
      <c r="HY680" s="1554"/>
      <c r="HZ680" s="1554"/>
      <c r="IA680" s="1554"/>
      <c r="IB680" s="1554"/>
      <c r="IC680" s="1554"/>
      <c r="ID680" s="1554"/>
      <c r="IE680" s="1554"/>
      <c r="IF680" s="1554"/>
      <c r="IG680" s="1554"/>
      <c r="IH680" s="1554"/>
      <c r="II680" s="1554"/>
      <c r="IJ680" s="1554"/>
      <c r="IK680" s="1554"/>
      <c r="IL680" s="1554"/>
      <c r="IM680" s="1554"/>
      <c r="IN680" s="1554"/>
      <c r="IO680" s="1554"/>
      <c r="IP680" s="1554"/>
      <c r="IQ680" s="1554"/>
      <c r="IR680" s="1554"/>
      <c r="IS680" s="1554"/>
      <c r="IT680" s="1554"/>
      <c r="IU680" s="1554"/>
      <c r="IV680" s="1554"/>
      <c r="IW680" s="1554"/>
    </row>
    <row r="681" spans="1:257" s="7" customFormat="1" ht="16.5" customHeight="1">
      <c r="A681" s="99">
        <v>2</v>
      </c>
      <c r="B681" s="215">
        <v>40011</v>
      </c>
      <c r="C681" s="1565" t="s">
        <v>342</v>
      </c>
      <c r="D681" s="1565" t="s">
        <v>1051</v>
      </c>
      <c r="E681" s="265" t="s">
        <v>1050</v>
      </c>
      <c r="F681" s="251" t="s">
        <v>420</v>
      </c>
      <c r="G681" s="192">
        <v>12900000</v>
      </c>
      <c r="H681" s="266" t="s">
        <v>14</v>
      </c>
      <c r="I681" s="1091"/>
      <c r="J681" s="267"/>
      <c r="K681" s="842"/>
      <c r="L681" s="268"/>
      <c r="M681" s="269"/>
      <c r="N681" s="270"/>
      <c r="O681" s="1348"/>
      <c r="P681" s="271"/>
      <c r="Q681" s="262"/>
      <c r="R681" s="549"/>
      <c r="S681" s="1554"/>
      <c r="T681" s="1554"/>
      <c r="U681" s="1554"/>
      <c r="V681" s="1554"/>
      <c r="W681" s="1554"/>
      <c r="X681" s="1554"/>
      <c r="Y681" s="1554"/>
      <c r="Z681" s="1554"/>
      <c r="AA681" s="1554"/>
      <c r="AB681" s="1554"/>
      <c r="AC681" s="1554"/>
      <c r="AD681" s="1554"/>
      <c r="AE681" s="1554"/>
      <c r="AF681" s="1554"/>
      <c r="AG681" s="1554"/>
      <c r="AH681" s="1554"/>
      <c r="AI681" s="1554"/>
      <c r="AJ681" s="1554"/>
      <c r="AK681" s="1554"/>
      <c r="AL681" s="1554"/>
      <c r="AM681" s="1554"/>
      <c r="AN681" s="1554"/>
      <c r="AO681" s="1554"/>
      <c r="AP681" s="1554"/>
      <c r="AQ681" s="1554"/>
      <c r="AR681" s="1554"/>
      <c r="AS681" s="1554"/>
      <c r="AT681" s="1554"/>
      <c r="AU681" s="1554"/>
      <c r="AV681" s="1554"/>
      <c r="AW681" s="1554"/>
      <c r="AX681" s="1554"/>
      <c r="AY681" s="1554"/>
      <c r="AZ681" s="1554"/>
      <c r="BA681" s="1554"/>
      <c r="BB681" s="1554"/>
      <c r="BC681" s="1554"/>
      <c r="BD681" s="1554"/>
      <c r="BE681" s="1554"/>
      <c r="BF681" s="1554"/>
      <c r="BG681" s="1554"/>
      <c r="BH681" s="1554"/>
      <c r="BI681" s="1554"/>
      <c r="BJ681" s="1554"/>
      <c r="BK681" s="1554"/>
      <c r="BL681" s="1554"/>
      <c r="BM681" s="1554"/>
      <c r="BN681" s="1554"/>
      <c r="BO681" s="1554"/>
      <c r="BP681" s="1554"/>
      <c r="BQ681" s="1554"/>
      <c r="BR681" s="1554"/>
      <c r="BS681" s="1554"/>
      <c r="BT681" s="1554"/>
      <c r="BU681" s="1554"/>
      <c r="BV681" s="1554"/>
      <c r="BW681" s="1554"/>
      <c r="BX681" s="1554"/>
      <c r="BY681" s="1554"/>
      <c r="BZ681" s="1554"/>
      <c r="CA681" s="1554"/>
      <c r="CB681" s="1554"/>
      <c r="CC681" s="1554"/>
      <c r="CD681" s="1554"/>
      <c r="CE681" s="1554"/>
      <c r="CF681" s="1554"/>
      <c r="CG681" s="1554"/>
      <c r="CH681" s="1554"/>
      <c r="CI681" s="1554"/>
      <c r="CJ681" s="1554"/>
      <c r="CK681" s="1554"/>
      <c r="CL681" s="1554"/>
      <c r="CM681" s="1554"/>
      <c r="CN681" s="1554"/>
      <c r="CO681" s="1554"/>
      <c r="CP681" s="1554"/>
      <c r="CQ681" s="1554"/>
      <c r="CR681" s="1554"/>
      <c r="CS681" s="1554"/>
      <c r="CT681" s="1554"/>
      <c r="CU681" s="1554"/>
      <c r="CV681" s="1554"/>
      <c r="CW681" s="1554"/>
      <c r="CX681" s="1554"/>
      <c r="CY681" s="1554"/>
      <c r="CZ681" s="1554"/>
      <c r="DA681" s="1554"/>
      <c r="DB681" s="1554"/>
      <c r="DC681" s="1554"/>
      <c r="DD681" s="1554"/>
      <c r="DE681" s="1554"/>
      <c r="DF681" s="1554"/>
      <c r="DG681" s="1554"/>
      <c r="DH681" s="1554"/>
      <c r="DI681" s="1554"/>
      <c r="DJ681" s="1554"/>
      <c r="DK681" s="1554"/>
      <c r="DL681" s="1554"/>
      <c r="DM681" s="1554"/>
      <c r="DN681" s="1554"/>
      <c r="DO681" s="1554"/>
      <c r="DP681" s="1554"/>
      <c r="DQ681" s="1554"/>
      <c r="DR681" s="1554"/>
      <c r="DS681" s="1554"/>
      <c r="DT681" s="1554"/>
      <c r="DU681" s="1554"/>
      <c r="DV681" s="1554"/>
      <c r="DW681" s="1554"/>
      <c r="DX681" s="1554"/>
      <c r="DY681" s="1554"/>
      <c r="DZ681" s="1554"/>
      <c r="EA681" s="1554"/>
      <c r="EB681" s="1554"/>
      <c r="EC681" s="1554"/>
      <c r="ED681" s="1554"/>
      <c r="EE681" s="1554"/>
      <c r="EF681" s="1554"/>
      <c r="EG681" s="1554"/>
      <c r="EH681" s="1554"/>
      <c r="EI681" s="1554"/>
      <c r="EJ681" s="1554"/>
      <c r="EK681" s="1554"/>
      <c r="EL681" s="1554"/>
      <c r="EM681" s="1554"/>
      <c r="EN681" s="1554"/>
      <c r="EO681" s="1554"/>
      <c r="EP681" s="1554"/>
      <c r="EQ681" s="1554"/>
      <c r="ER681" s="1554"/>
      <c r="ES681" s="1554"/>
      <c r="ET681" s="1554"/>
      <c r="EU681" s="1554"/>
      <c r="EV681" s="1554"/>
      <c r="EW681" s="1554"/>
      <c r="EX681" s="1554"/>
      <c r="EY681" s="1554"/>
      <c r="EZ681" s="1554"/>
      <c r="FA681" s="1554"/>
      <c r="FB681" s="1554"/>
      <c r="FC681" s="1554"/>
      <c r="FD681" s="1554"/>
      <c r="FE681" s="1554"/>
      <c r="FF681" s="1554"/>
      <c r="FG681" s="1554"/>
      <c r="FH681" s="1554"/>
      <c r="FI681" s="1554"/>
      <c r="FJ681" s="1554"/>
      <c r="FK681" s="1554"/>
      <c r="FL681" s="1554"/>
      <c r="FM681" s="1554"/>
      <c r="FN681" s="1554"/>
      <c r="FO681" s="1554"/>
      <c r="FP681" s="1554"/>
      <c r="FQ681" s="1554"/>
      <c r="FR681" s="1554"/>
      <c r="FS681" s="1554"/>
      <c r="FT681" s="1554"/>
      <c r="FU681" s="1554"/>
      <c r="FV681" s="1554"/>
      <c r="FW681" s="1554"/>
      <c r="FX681" s="1554"/>
      <c r="FY681" s="1554"/>
      <c r="FZ681" s="1554"/>
      <c r="GA681" s="1554"/>
      <c r="GB681" s="1554"/>
      <c r="GC681" s="1554"/>
      <c r="GD681" s="1554"/>
      <c r="GE681" s="1554"/>
      <c r="GF681" s="1554"/>
      <c r="GG681" s="1554"/>
      <c r="GH681" s="1554"/>
      <c r="GI681" s="1554"/>
      <c r="GJ681" s="1554"/>
      <c r="GK681" s="1554"/>
      <c r="GL681" s="1554"/>
      <c r="GM681" s="1554"/>
      <c r="GN681" s="1554"/>
      <c r="GO681" s="1554"/>
      <c r="GP681" s="1554"/>
      <c r="GQ681" s="1554"/>
      <c r="GR681" s="1554"/>
      <c r="GS681" s="1554"/>
      <c r="GT681" s="1554"/>
      <c r="GU681" s="1554"/>
      <c r="GV681" s="1554"/>
      <c r="GW681" s="1554"/>
      <c r="GX681" s="1554"/>
      <c r="GY681" s="1554"/>
      <c r="GZ681" s="1554"/>
      <c r="HA681" s="1554"/>
      <c r="HB681" s="1554"/>
      <c r="HC681" s="1554"/>
      <c r="HD681" s="1554"/>
      <c r="HE681" s="1554"/>
      <c r="HF681" s="1554"/>
      <c r="HG681" s="1554"/>
      <c r="HH681" s="1554"/>
      <c r="HI681" s="1554"/>
      <c r="HJ681" s="1554"/>
      <c r="HK681" s="1554"/>
      <c r="HL681" s="1554"/>
      <c r="HM681" s="1554"/>
      <c r="HN681" s="1554"/>
      <c r="HO681" s="1554"/>
      <c r="HP681" s="1554"/>
      <c r="HQ681" s="1554"/>
      <c r="HR681" s="1554"/>
      <c r="HS681" s="1554"/>
      <c r="HT681" s="1554"/>
      <c r="HU681" s="1554"/>
      <c r="HV681" s="1554"/>
      <c r="HW681" s="1554"/>
      <c r="HX681" s="1554"/>
      <c r="HY681" s="1554"/>
      <c r="HZ681" s="1554"/>
      <c r="IA681" s="1554"/>
      <c r="IB681" s="1554"/>
      <c r="IC681" s="1554"/>
      <c r="ID681" s="1554"/>
      <c r="IE681" s="1554"/>
      <c r="IF681" s="1554"/>
      <c r="IG681" s="1554"/>
      <c r="IH681" s="1554"/>
      <c r="II681" s="1554"/>
      <c r="IJ681" s="1554"/>
      <c r="IK681" s="1554"/>
      <c r="IL681" s="1554"/>
      <c r="IM681" s="1554"/>
      <c r="IN681" s="1554"/>
      <c r="IO681" s="1554"/>
      <c r="IP681" s="1554"/>
      <c r="IQ681" s="1554"/>
      <c r="IR681" s="1554"/>
      <c r="IS681" s="1554"/>
      <c r="IT681" s="1554"/>
      <c r="IU681" s="1554"/>
      <c r="IV681" s="1554"/>
      <c r="IW681" s="1554"/>
    </row>
    <row r="682" spans="1:257" s="7" customFormat="1">
      <c r="A682" s="99" t="s">
        <v>484</v>
      </c>
      <c r="B682" s="215">
        <v>40011</v>
      </c>
      <c r="C682" s="1565" t="s">
        <v>335</v>
      </c>
      <c r="D682" s="1565" t="s">
        <v>996</v>
      </c>
      <c r="E682" s="265" t="s">
        <v>997</v>
      </c>
      <c r="F682" s="251" t="s">
        <v>425</v>
      </c>
      <c r="G682" s="192">
        <v>6800000</v>
      </c>
      <c r="H682" s="266" t="s">
        <v>14</v>
      </c>
      <c r="I682" s="1091"/>
      <c r="J682" s="267"/>
      <c r="K682" s="842"/>
      <c r="L682" s="268"/>
      <c r="M682" s="269"/>
      <c r="N682" s="270"/>
      <c r="O682" s="1348"/>
      <c r="P682" s="271"/>
      <c r="Q682" s="262"/>
      <c r="R682" s="549"/>
      <c r="S682" s="1554"/>
      <c r="T682" s="1554"/>
      <c r="U682" s="1554"/>
      <c r="V682" s="1554"/>
      <c r="W682" s="1554"/>
      <c r="X682" s="1554"/>
      <c r="Y682" s="1554"/>
      <c r="Z682" s="1554"/>
      <c r="AA682" s="1554"/>
      <c r="AB682" s="1554"/>
      <c r="AC682" s="1554"/>
      <c r="AD682" s="1554"/>
      <c r="AE682" s="1554"/>
      <c r="AF682" s="1554"/>
      <c r="AG682" s="1554"/>
      <c r="AH682" s="1554"/>
      <c r="AI682" s="1554"/>
      <c r="AJ682" s="1554"/>
      <c r="AK682" s="1554"/>
      <c r="AL682" s="1554"/>
      <c r="AM682" s="1554"/>
      <c r="AN682" s="1554"/>
      <c r="AO682" s="1554"/>
      <c r="AP682" s="1554"/>
      <c r="AQ682" s="1554"/>
      <c r="AR682" s="1554"/>
      <c r="AS682" s="1554"/>
      <c r="AT682" s="1554"/>
      <c r="AU682" s="1554"/>
      <c r="AV682" s="1554"/>
      <c r="AW682" s="1554"/>
      <c r="AX682" s="1554"/>
      <c r="AY682" s="1554"/>
      <c r="AZ682" s="1554"/>
      <c r="BA682" s="1554"/>
      <c r="BB682" s="1554"/>
      <c r="BC682" s="1554"/>
      <c r="BD682" s="1554"/>
      <c r="BE682" s="1554"/>
      <c r="BF682" s="1554"/>
      <c r="BG682" s="1554"/>
      <c r="BH682" s="1554"/>
      <c r="BI682" s="1554"/>
      <c r="BJ682" s="1554"/>
      <c r="BK682" s="1554"/>
      <c r="BL682" s="1554"/>
      <c r="BM682" s="1554"/>
      <c r="BN682" s="1554"/>
      <c r="BO682" s="1554"/>
      <c r="BP682" s="1554"/>
      <c r="BQ682" s="1554"/>
      <c r="BR682" s="1554"/>
      <c r="BS682" s="1554"/>
      <c r="BT682" s="1554"/>
      <c r="BU682" s="1554"/>
      <c r="BV682" s="1554"/>
      <c r="BW682" s="1554"/>
      <c r="BX682" s="1554"/>
      <c r="BY682" s="1554"/>
      <c r="BZ682" s="1554"/>
      <c r="CA682" s="1554"/>
      <c r="CB682" s="1554"/>
      <c r="CC682" s="1554"/>
      <c r="CD682" s="1554"/>
      <c r="CE682" s="1554"/>
      <c r="CF682" s="1554"/>
      <c r="CG682" s="1554"/>
      <c r="CH682" s="1554"/>
      <c r="CI682" s="1554"/>
      <c r="CJ682" s="1554"/>
      <c r="CK682" s="1554"/>
      <c r="CL682" s="1554"/>
      <c r="CM682" s="1554"/>
      <c r="CN682" s="1554"/>
      <c r="CO682" s="1554"/>
      <c r="CP682" s="1554"/>
      <c r="CQ682" s="1554"/>
      <c r="CR682" s="1554"/>
      <c r="CS682" s="1554"/>
      <c r="CT682" s="1554"/>
      <c r="CU682" s="1554"/>
      <c r="CV682" s="1554"/>
      <c r="CW682" s="1554"/>
      <c r="CX682" s="1554"/>
      <c r="CY682" s="1554"/>
      <c r="CZ682" s="1554"/>
      <c r="DA682" s="1554"/>
      <c r="DB682" s="1554"/>
      <c r="DC682" s="1554"/>
      <c r="DD682" s="1554"/>
      <c r="DE682" s="1554"/>
      <c r="DF682" s="1554"/>
      <c r="DG682" s="1554"/>
      <c r="DH682" s="1554"/>
      <c r="DI682" s="1554"/>
      <c r="DJ682" s="1554"/>
      <c r="DK682" s="1554"/>
      <c r="DL682" s="1554"/>
      <c r="DM682" s="1554"/>
      <c r="DN682" s="1554"/>
      <c r="DO682" s="1554"/>
      <c r="DP682" s="1554"/>
      <c r="DQ682" s="1554"/>
      <c r="DR682" s="1554"/>
      <c r="DS682" s="1554"/>
      <c r="DT682" s="1554"/>
      <c r="DU682" s="1554"/>
      <c r="DV682" s="1554"/>
      <c r="DW682" s="1554"/>
      <c r="DX682" s="1554"/>
      <c r="DY682" s="1554"/>
      <c r="DZ682" s="1554"/>
      <c r="EA682" s="1554"/>
      <c r="EB682" s="1554"/>
      <c r="EC682" s="1554"/>
      <c r="ED682" s="1554"/>
      <c r="EE682" s="1554"/>
      <c r="EF682" s="1554"/>
      <c r="EG682" s="1554"/>
      <c r="EH682" s="1554"/>
      <c r="EI682" s="1554"/>
      <c r="EJ682" s="1554"/>
      <c r="EK682" s="1554"/>
      <c r="EL682" s="1554"/>
      <c r="EM682" s="1554"/>
      <c r="EN682" s="1554"/>
      <c r="EO682" s="1554"/>
      <c r="EP682" s="1554"/>
      <c r="EQ682" s="1554"/>
      <c r="ER682" s="1554"/>
      <c r="ES682" s="1554"/>
      <c r="ET682" s="1554"/>
      <c r="EU682" s="1554"/>
      <c r="EV682" s="1554"/>
      <c r="EW682" s="1554"/>
      <c r="EX682" s="1554"/>
      <c r="EY682" s="1554"/>
      <c r="EZ682" s="1554"/>
      <c r="FA682" s="1554"/>
      <c r="FB682" s="1554"/>
      <c r="FC682" s="1554"/>
      <c r="FD682" s="1554"/>
      <c r="FE682" s="1554"/>
      <c r="FF682" s="1554"/>
      <c r="FG682" s="1554"/>
      <c r="FH682" s="1554"/>
      <c r="FI682" s="1554"/>
      <c r="FJ682" s="1554"/>
      <c r="FK682" s="1554"/>
      <c r="FL682" s="1554"/>
      <c r="FM682" s="1554"/>
      <c r="FN682" s="1554"/>
      <c r="FO682" s="1554"/>
      <c r="FP682" s="1554"/>
      <c r="FQ682" s="1554"/>
      <c r="FR682" s="1554"/>
      <c r="FS682" s="1554"/>
      <c r="FT682" s="1554"/>
      <c r="FU682" s="1554"/>
      <c r="FV682" s="1554"/>
      <c r="FW682" s="1554"/>
      <c r="FX682" s="1554"/>
      <c r="FY682" s="1554"/>
      <c r="FZ682" s="1554"/>
      <c r="GA682" s="1554"/>
      <c r="GB682" s="1554"/>
      <c r="GC682" s="1554"/>
      <c r="GD682" s="1554"/>
      <c r="GE682" s="1554"/>
      <c r="GF682" s="1554"/>
      <c r="GG682" s="1554"/>
      <c r="GH682" s="1554"/>
      <c r="GI682" s="1554"/>
      <c r="GJ682" s="1554"/>
      <c r="GK682" s="1554"/>
      <c r="GL682" s="1554"/>
      <c r="GM682" s="1554"/>
      <c r="GN682" s="1554"/>
      <c r="GO682" s="1554"/>
      <c r="GP682" s="1554"/>
      <c r="GQ682" s="1554"/>
      <c r="GR682" s="1554"/>
      <c r="GS682" s="1554"/>
      <c r="GT682" s="1554"/>
      <c r="GU682" s="1554"/>
      <c r="GV682" s="1554"/>
      <c r="GW682" s="1554"/>
      <c r="GX682" s="1554"/>
      <c r="GY682" s="1554"/>
      <c r="GZ682" s="1554"/>
      <c r="HA682" s="1554"/>
      <c r="HB682" s="1554"/>
      <c r="HC682" s="1554"/>
      <c r="HD682" s="1554"/>
      <c r="HE682" s="1554"/>
      <c r="HF682" s="1554"/>
      <c r="HG682" s="1554"/>
      <c r="HH682" s="1554"/>
      <c r="HI682" s="1554"/>
      <c r="HJ682" s="1554"/>
      <c r="HK682" s="1554"/>
      <c r="HL682" s="1554"/>
      <c r="HM682" s="1554"/>
      <c r="HN682" s="1554"/>
      <c r="HO682" s="1554"/>
      <c r="HP682" s="1554"/>
      <c r="HQ682" s="1554"/>
      <c r="HR682" s="1554"/>
      <c r="HS682" s="1554"/>
      <c r="HT682" s="1554"/>
      <c r="HU682" s="1554"/>
      <c r="HV682" s="1554"/>
      <c r="HW682" s="1554"/>
      <c r="HX682" s="1554"/>
      <c r="HY682" s="1554"/>
      <c r="HZ682" s="1554"/>
      <c r="IA682" s="1554"/>
      <c r="IB682" s="1554"/>
      <c r="IC682" s="1554"/>
      <c r="ID682" s="1554"/>
      <c r="IE682" s="1554"/>
      <c r="IF682" s="1554"/>
      <c r="IG682" s="1554"/>
      <c r="IH682" s="1554"/>
      <c r="II682" s="1554"/>
      <c r="IJ682" s="1554"/>
      <c r="IK682" s="1554"/>
      <c r="IL682" s="1554"/>
      <c r="IM682" s="1554"/>
      <c r="IN682" s="1554"/>
      <c r="IO682" s="1554"/>
      <c r="IP682" s="1554"/>
      <c r="IQ682" s="1554"/>
      <c r="IR682" s="1554"/>
      <c r="IS682" s="1554"/>
      <c r="IT682" s="1554"/>
      <c r="IU682" s="1554"/>
      <c r="IV682" s="1554"/>
      <c r="IW682" s="1554"/>
    </row>
    <row r="683" spans="1:257" s="237" customFormat="1" ht="28.5">
      <c r="A683" s="130">
        <v>8</v>
      </c>
      <c r="B683" s="1559">
        <v>40011</v>
      </c>
      <c r="C683" s="1537" t="s">
        <v>336</v>
      </c>
      <c r="D683" s="1537" t="s">
        <v>339</v>
      </c>
      <c r="E683" s="717" t="s">
        <v>1024</v>
      </c>
      <c r="F683" s="244" t="s">
        <v>1403</v>
      </c>
      <c r="G683" s="196">
        <v>50000000</v>
      </c>
      <c r="H683" s="1536" t="s">
        <v>14</v>
      </c>
      <c r="I683" s="1092"/>
      <c r="J683" s="272"/>
      <c r="K683" s="843"/>
      <c r="L683" s="273"/>
      <c r="M683" s="274"/>
      <c r="N683" s="275"/>
      <c r="O683" s="1529"/>
      <c r="P683" s="1542"/>
      <c r="Q683" s="178"/>
      <c r="R683" s="550"/>
    </row>
    <row r="684" spans="1:257" s="237" customFormat="1" ht="28.5">
      <c r="A684" s="130">
        <v>8</v>
      </c>
      <c r="B684" s="1559">
        <v>40011</v>
      </c>
      <c r="C684" s="1537" t="s">
        <v>337</v>
      </c>
      <c r="D684" s="1537" t="s">
        <v>340</v>
      </c>
      <c r="E684" s="717" t="s">
        <v>1061</v>
      </c>
      <c r="F684" s="244" t="s">
        <v>1403</v>
      </c>
      <c r="G684" s="196">
        <v>8400000</v>
      </c>
      <c r="H684" s="1536" t="s">
        <v>14</v>
      </c>
      <c r="I684" s="1092"/>
      <c r="J684" s="272"/>
      <c r="K684" s="843"/>
      <c r="L684" s="273"/>
      <c r="M684" s="274"/>
      <c r="N684" s="275"/>
      <c r="O684" s="1529"/>
      <c r="P684" s="1542"/>
      <c r="Q684" s="178"/>
      <c r="R684" s="550"/>
    </row>
    <row r="685" spans="1:257" s="237" customFormat="1" ht="28.5">
      <c r="A685" s="130" t="s">
        <v>674</v>
      </c>
      <c r="B685" s="1559">
        <v>40011</v>
      </c>
      <c r="C685" s="1537" t="s">
        <v>341</v>
      </c>
      <c r="D685" s="1537" t="s">
        <v>1371</v>
      </c>
      <c r="E685" s="717" t="s">
        <v>1061</v>
      </c>
      <c r="F685" s="244" t="s">
        <v>1403</v>
      </c>
      <c r="G685" s="196">
        <v>2500000</v>
      </c>
      <c r="H685" s="1536" t="s">
        <v>14</v>
      </c>
      <c r="I685" s="1092"/>
      <c r="J685" s="272"/>
      <c r="K685" s="843"/>
      <c r="L685" s="273"/>
      <c r="M685" s="274"/>
      <c r="N685" s="275"/>
      <c r="O685" s="1529"/>
      <c r="P685" s="1542"/>
      <c r="Q685" s="178"/>
      <c r="R685" s="550"/>
    </row>
    <row r="686" spans="1:257">
      <c r="A686" s="99"/>
      <c r="B686" s="215">
        <v>40018</v>
      </c>
      <c r="C686" s="1565" t="s">
        <v>688</v>
      </c>
      <c r="D686" s="1565" t="s">
        <v>706</v>
      </c>
      <c r="E686" s="265" t="s">
        <v>704</v>
      </c>
      <c r="F686" s="251" t="s">
        <v>498</v>
      </c>
      <c r="G686" s="192">
        <v>13312000</v>
      </c>
      <c r="H686" s="266" t="s">
        <v>14</v>
      </c>
      <c r="I686" s="1091"/>
      <c r="J686" s="267"/>
      <c r="K686" s="842"/>
      <c r="L686" s="268"/>
      <c r="M686" s="269"/>
      <c r="N686" s="270"/>
      <c r="O686" s="1348"/>
      <c r="P686" s="271"/>
      <c r="Q686" s="112"/>
      <c r="R686" s="549"/>
    </row>
    <row r="687" spans="1:257">
      <c r="A687" s="99" t="s">
        <v>450</v>
      </c>
      <c r="B687" s="215">
        <v>40018</v>
      </c>
      <c r="C687" s="1565" t="s">
        <v>354</v>
      </c>
      <c r="D687" s="1565" t="s">
        <v>352</v>
      </c>
      <c r="E687" s="265" t="s">
        <v>875</v>
      </c>
      <c r="F687" s="251" t="s">
        <v>420</v>
      </c>
      <c r="G687" s="192">
        <v>3872000</v>
      </c>
      <c r="H687" s="266" t="s">
        <v>14</v>
      </c>
      <c r="I687" s="1091"/>
      <c r="J687" s="267"/>
      <c r="K687" s="842"/>
      <c r="L687" s="268"/>
      <c r="M687" s="269"/>
      <c r="N687" s="270"/>
      <c r="O687" s="1348"/>
      <c r="P687" s="271"/>
      <c r="Q687" s="112"/>
      <c r="R687" s="549"/>
    </row>
    <row r="688" spans="1:257">
      <c r="A688" s="99">
        <v>2</v>
      </c>
      <c r="B688" s="215">
        <v>40018</v>
      </c>
      <c r="C688" s="1565" t="s">
        <v>350</v>
      </c>
      <c r="D688" s="1565" t="s">
        <v>1073</v>
      </c>
      <c r="E688" s="265" t="s">
        <v>1074</v>
      </c>
      <c r="F688" s="251" t="s">
        <v>420</v>
      </c>
      <c r="G688" s="192">
        <v>20471000</v>
      </c>
      <c r="H688" s="266" t="s">
        <v>14</v>
      </c>
      <c r="I688" s="1091"/>
      <c r="J688" s="267"/>
      <c r="K688" s="842"/>
      <c r="L688" s="268"/>
      <c r="M688" s="269"/>
      <c r="N688" s="270"/>
      <c r="O688" s="1348"/>
      <c r="P688" s="271"/>
      <c r="Q688" s="112"/>
      <c r="R688" s="549"/>
    </row>
    <row r="689" spans="1:18" s="237" customFormat="1" ht="28.5">
      <c r="A689" s="1540">
        <v>8</v>
      </c>
      <c r="B689" s="1538">
        <v>40018</v>
      </c>
      <c r="C689" s="1537" t="s">
        <v>351</v>
      </c>
      <c r="D689" s="1537" t="s">
        <v>353</v>
      </c>
      <c r="E689" s="717" t="s">
        <v>985</v>
      </c>
      <c r="F689" s="1544" t="s">
        <v>1403</v>
      </c>
      <c r="G689" s="1534">
        <v>50000000</v>
      </c>
      <c r="H689" s="1536" t="s">
        <v>14</v>
      </c>
      <c r="I689" s="1092"/>
      <c r="J689" s="272"/>
      <c r="K689" s="843"/>
      <c r="L689" s="273"/>
      <c r="M689" s="274"/>
      <c r="N689" s="275"/>
      <c r="O689" s="1529"/>
      <c r="P689" s="1542"/>
      <c r="Q689" s="178"/>
      <c r="R689" s="550"/>
    </row>
    <row r="690" spans="1:18">
      <c r="A690" s="99">
        <v>2</v>
      </c>
      <c r="B690" s="215">
        <v>40025</v>
      </c>
      <c r="C690" s="1565" t="s">
        <v>1433</v>
      </c>
      <c r="D690" s="1565" t="s">
        <v>922</v>
      </c>
      <c r="E690" s="1346" t="s">
        <v>985</v>
      </c>
      <c r="F690" s="276" t="s">
        <v>420</v>
      </c>
      <c r="G690" s="277">
        <v>7000000</v>
      </c>
      <c r="H690" s="266" t="s">
        <v>14</v>
      </c>
      <c r="I690" s="1091"/>
      <c r="J690" s="267"/>
      <c r="K690" s="842"/>
      <c r="L690" s="268"/>
      <c r="M690" s="269"/>
      <c r="N690" s="270"/>
      <c r="O690" s="1348"/>
      <c r="P690" s="271"/>
      <c r="Q690" s="112"/>
      <c r="R690" s="549"/>
    </row>
    <row r="691" spans="1:18" s="237" customFormat="1" ht="28.5">
      <c r="A691" s="130" t="s">
        <v>674</v>
      </c>
      <c r="B691" s="1559">
        <v>40025</v>
      </c>
      <c r="C691" s="1537" t="s">
        <v>1434</v>
      </c>
      <c r="D691" s="1537" t="s">
        <v>1435</v>
      </c>
      <c r="E691" s="1528" t="s">
        <v>1061</v>
      </c>
      <c r="F691" s="278" t="s">
        <v>1403</v>
      </c>
      <c r="G691" s="1534">
        <v>3742000</v>
      </c>
      <c r="H691" s="1536" t="s">
        <v>14</v>
      </c>
      <c r="I691" s="1092"/>
      <c r="J691" s="272"/>
      <c r="K691" s="843"/>
      <c r="L691" s="273"/>
      <c r="M691" s="274"/>
      <c r="N691" s="275"/>
      <c r="O691" s="1529"/>
      <c r="P691" s="1542"/>
      <c r="Q691" s="178"/>
      <c r="R691" s="550"/>
    </row>
    <row r="692" spans="1:18">
      <c r="A692" s="99">
        <v>2</v>
      </c>
      <c r="B692" s="215">
        <v>40032</v>
      </c>
      <c r="C692" s="1565" t="s">
        <v>1446</v>
      </c>
      <c r="D692" s="1565" t="s">
        <v>1444</v>
      </c>
      <c r="E692" s="1346" t="s">
        <v>1069</v>
      </c>
      <c r="F692" s="276" t="s">
        <v>420</v>
      </c>
      <c r="G692" s="277">
        <v>20000000</v>
      </c>
      <c r="H692" s="266" t="s">
        <v>14</v>
      </c>
      <c r="I692" s="1091"/>
      <c r="J692" s="267"/>
      <c r="K692" s="842"/>
      <c r="L692" s="268"/>
      <c r="M692" s="269"/>
      <c r="N692" s="270"/>
      <c r="O692" s="1348"/>
      <c r="P692" s="271"/>
      <c r="Q692" s="112"/>
      <c r="R692" s="549"/>
    </row>
    <row r="693" spans="1:18">
      <c r="A693" s="99">
        <v>2</v>
      </c>
      <c r="B693" s="215">
        <v>40032</v>
      </c>
      <c r="C693" s="1565" t="s">
        <v>1443</v>
      </c>
      <c r="D693" s="1565" t="s">
        <v>1445</v>
      </c>
      <c r="E693" s="1346" t="s">
        <v>1074</v>
      </c>
      <c r="F693" s="276" t="s">
        <v>420</v>
      </c>
      <c r="G693" s="277">
        <v>50236000</v>
      </c>
      <c r="H693" s="266" t="s">
        <v>14</v>
      </c>
      <c r="I693" s="1091"/>
      <c r="J693" s="267"/>
      <c r="K693" s="842"/>
      <c r="L693" s="268"/>
      <c r="M693" s="269"/>
      <c r="N693" s="270"/>
      <c r="O693" s="1348"/>
      <c r="P693" s="271"/>
      <c r="Q693" s="112"/>
      <c r="R693" s="549"/>
    </row>
    <row r="694" spans="1:18">
      <c r="A694" s="99">
        <v>2</v>
      </c>
      <c r="B694" s="215">
        <v>40039</v>
      </c>
      <c r="C694" s="1565" t="s">
        <v>1452</v>
      </c>
      <c r="D694" s="1565" t="s">
        <v>1453</v>
      </c>
      <c r="E694" s="1346" t="s">
        <v>1061</v>
      </c>
      <c r="F694" s="276" t="s">
        <v>420</v>
      </c>
      <c r="G694" s="277">
        <v>1004000</v>
      </c>
      <c r="H694" s="266" t="s">
        <v>14</v>
      </c>
      <c r="I694" s="1091"/>
      <c r="J694" s="267"/>
      <c r="K694" s="842"/>
      <c r="L694" s="268"/>
      <c r="M694" s="269"/>
      <c r="N694" s="270"/>
      <c r="O694" s="1348"/>
      <c r="P694" s="271"/>
      <c r="Q694" s="112"/>
      <c r="R694" s="549"/>
    </row>
    <row r="695" spans="1:18">
      <c r="A695" s="99">
        <v>2</v>
      </c>
      <c r="B695" s="215">
        <v>40046</v>
      </c>
      <c r="C695" s="1565" t="s">
        <v>1456</v>
      </c>
      <c r="D695" s="1565" t="s">
        <v>1454</v>
      </c>
      <c r="E695" s="235" t="s">
        <v>704</v>
      </c>
      <c r="F695" s="276" t="s">
        <v>420</v>
      </c>
      <c r="G695" s="277">
        <v>4000000</v>
      </c>
      <c r="H695" s="266" t="s">
        <v>14</v>
      </c>
      <c r="I695" s="1091"/>
      <c r="J695" s="267"/>
      <c r="K695" s="842"/>
      <c r="L695" s="268"/>
      <c r="M695" s="269"/>
      <c r="N695" s="270"/>
      <c r="O695" s="1348"/>
      <c r="P695" s="271"/>
      <c r="Q695" s="112"/>
      <c r="R695" s="549"/>
    </row>
    <row r="696" spans="1:18" s="237" customFormat="1" ht="28.5">
      <c r="A696" s="130">
        <v>8</v>
      </c>
      <c r="B696" s="1559">
        <v>40046</v>
      </c>
      <c r="C696" s="1561" t="s">
        <v>1457</v>
      </c>
      <c r="D696" s="1561" t="s">
        <v>1455</v>
      </c>
      <c r="E696" s="1562" t="s">
        <v>863</v>
      </c>
      <c r="F696" s="244" t="s">
        <v>1403</v>
      </c>
      <c r="G696" s="196">
        <v>5000000</v>
      </c>
      <c r="H696" s="220" t="s">
        <v>14</v>
      </c>
      <c r="I696" s="658"/>
      <c r="J696" s="221"/>
      <c r="K696" s="1557"/>
      <c r="L696" s="254"/>
      <c r="M696" s="255"/>
      <c r="N696" s="256"/>
      <c r="O696" s="1566"/>
      <c r="P696" s="222"/>
      <c r="Q696" s="178"/>
      <c r="R696" s="546"/>
    </row>
    <row r="697" spans="1:18">
      <c r="A697" s="260" t="s">
        <v>484</v>
      </c>
      <c r="B697" s="371">
        <v>40053</v>
      </c>
      <c r="C697" s="279" t="s">
        <v>1464</v>
      </c>
      <c r="D697" s="279" t="s">
        <v>580</v>
      </c>
      <c r="E697" s="1347" t="s">
        <v>581</v>
      </c>
      <c r="F697" s="280" t="s">
        <v>654</v>
      </c>
      <c r="G697" s="192">
        <v>3223000</v>
      </c>
      <c r="H697" s="205" t="s">
        <v>14</v>
      </c>
      <c r="I697" s="1093"/>
      <c r="J697" s="241"/>
      <c r="K697" s="844"/>
      <c r="L697" s="281"/>
      <c r="M697" s="282"/>
      <c r="N697" s="283"/>
      <c r="O697" s="284"/>
      <c r="P697" s="242"/>
      <c r="Q697" s="112"/>
      <c r="R697" s="551"/>
    </row>
    <row r="698" spans="1:18">
      <c r="A698" s="99">
        <v>2</v>
      </c>
      <c r="B698" s="371">
        <v>40053</v>
      </c>
      <c r="C698" s="1565" t="s">
        <v>1465</v>
      </c>
      <c r="D698" s="1565" t="s">
        <v>1467</v>
      </c>
      <c r="E698" s="235" t="s">
        <v>1127</v>
      </c>
      <c r="F698" s="280" t="s">
        <v>420</v>
      </c>
      <c r="G698" s="192">
        <v>20699000</v>
      </c>
      <c r="H698" s="205" t="s">
        <v>14</v>
      </c>
      <c r="I698" s="1091"/>
      <c r="J698" s="267"/>
      <c r="K698" s="842"/>
      <c r="L698" s="268"/>
      <c r="M698" s="269"/>
      <c r="N698" s="270"/>
      <c r="O698" s="1348"/>
      <c r="P698" s="271"/>
      <c r="Q698" s="112"/>
      <c r="R698" s="549"/>
    </row>
    <row r="699" spans="1:18">
      <c r="A699" s="113" t="s">
        <v>450</v>
      </c>
      <c r="B699" s="285">
        <v>40053</v>
      </c>
      <c r="C699" s="1565" t="s">
        <v>1466</v>
      </c>
      <c r="D699" s="1565" t="s">
        <v>1468</v>
      </c>
      <c r="E699" s="1346" t="s">
        <v>1008</v>
      </c>
      <c r="F699" s="280" t="s">
        <v>420</v>
      </c>
      <c r="G699" s="192">
        <v>16015000</v>
      </c>
      <c r="H699" s="205" t="s">
        <v>14</v>
      </c>
      <c r="I699" s="1091"/>
      <c r="J699" s="267"/>
      <c r="K699" s="842"/>
      <c r="L699" s="268"/>
      <c r="M699" s="269"/>
      <c r="N699" s="270"/>
      <c r="O699" s="1348"/>
      <c r="P699" s="271"/>
      <c r="Q699" s="112"/>
      <c r="R699" s="549"/>
    </row>
    <row r="700" spans="1:18" s="237" customFormat="1" ht="28.5">
      <c r="A700" s="286" t="s">
        <v>674</v>
      </c>
      <c r="B700" s="1559">
        <v>40053</v>
      </c>
      <c r="C700" s="287" t="s">
        <v>1470</v>
      </c>
      <c r="D700" s="1561" t="s">
        <v>1469</v>
      </c>
      <c r="E700" s="178" t="s">
        <v>1008</v>
      </c>
      <c r="F700" s="288" t="s">
        <v>1403</v>
      </c>
      <c r="G700" s="289">
        <v>9720000</v>
      </c>
      <c r="H700" s="220" t="s">
        <v>14</v>
      </c>
      <c r="I700" s="658"/>
      <c r="J700" s="221"/>
      <c r="K700" s="1557"/>
      <c r="L700" s="254"/>
      <c r="M700" s="255"/>
      <c r="N700" s="256"/>
      <c r="O700" s="1566"/>
      <c r="P700" s="222"/>
      <c r="Q700" s="178"/>
      <c r="R700" s="546"/>
    </row>
    <row r="701" spans="1:18" s="237" customFormat="1" ht="28.5">
      <c r="A701" s="286" t="s">
        <v>674</v>
      </c>
      <c r="B701" s="1559">
        <v>40060</v>
      </c>
      <c r="C701" s="287" t="s">
        <v>1472</v>
      </c>
      <c r="D701" s="1561" t="s">
        <v>1473</v>
      </c>
      <c r="E701" s="178" t="s">
        <v>863</v>
      </c>
      <c r="F701" s="288" t="s">
        <v>1403</v>
      </c>
      <c r="G701" s="289">
        <v>1697000</v>
      </c>
      <c r="H701" s="220" t="s">
        <v>14</v>
      </c>
      <c r="I701" s="658"/>
      <c r="J701" s="221"/>
      <c r="K701" s="1557"/>
      <c r="L701" s="254"/>
      <c r="M701" s="255"/>
      <c r="N701" s="256"/>
      <c r="O701" s="1566"/>
      <c r="P701" s="222"/>
      <c r="Q701" s="178"/>
      <c r="R701" s="546"/>
    </row>
    <row r="702" spans="1:18">
      <c r="A702" s="290"/>
      <c r="B702" s="215">
        <v>40067</v>
      </c>
      <c r="C702" s="1359" t="s">
        <v>1492</v>
      </c>
      <c r="D702" s="3" t="s">
        <v>1369</v>
      </c>
      <c r="E702" s="112" t="s">
        <v>132</v>
      </c>
      <c r="F702" s="280" t="s">
        <v>498</v>
      </c>
      <c r="G702" s="291">
        <v>6771000</v>
      </c>
      <c r="H702" s="205" t="s">
        <v>14</v>
      </c>
      <c r="I702" s="1087"/>
      <c r="J702" s="216"/>
      <c r="K702" s="839"/>
      <c r="L702" s="257"/>
      <c r="M702" s="258"/>
      <c r="N702" s="5"/>
      <c r="O702" s="115"/>
      <c r="P702" s="217"/>
      <c r="Q702" s="112"/>
      <c r="R702" s="507"/>
    </row>
    <row r="703" spans="1:18" s="678" customFormat="1" ht="33">
      <c r="A703" s="914" t="s">
        <v>2090</v>
      </c>
      <c r="B703" s="676">
        <v>40067</v>
      </c>
      <c r="C703" s="915" t="s">
        <v>1482</v>
      </c>
      <c r="D703" s="1560" t="s">
        <v>1483</v>
      </c>
      <c r="E703" s="511" t="s">
        <v>1003</v>
      </c>
      <c r="F703" s="288" t="s">
        <v>420</v>
      </c>
      <c r="G703" s="791">
        <v>52000000</v>
      </c>
      <c r="H703" s="650" t="s">
        <v>14</v>
      </c>
      <c r="I703" s="1089">
        <v>40450</v>
      </c>
      <c r="J703" s="682">
        <v>4</v>
      </c>
      <c r="K703" s="840">
        <v>52000000</v>
      </c>
      <c r="L703" s="132">
        <f t="shared" ref="L703:L705" si="24">IF($K703&lt;&gt;0,$G703-$K703,"")</f>
        <v>0</v>
      </c>
      <c r="M703" s="913" t="s">
        <v>309</v>
      </c>
      <c r="N703" s="720">
        <v>40450</v>
      </c>
      <c r="O703" s="1566" t="s">
        <v>654</v>
      </c>
      <c r="P703" s="683" t="s">
        <v>2143</v>
      </c>
      <c r="Q703" s="511" t="s">
        <v>1648</v>
      </c>
      <c r="R703" s="546">
        <v>2600000</v>
      </c>
    </row>
    <row r="704" spans="1:18">
      <c r="A704" s="290" t="s">
        <v>450</v>
      </c>
      <c r="B704" s="215">
        <v>40067</v>
      </c>
      <c r="C704" s="1359" t="s">
        <v>1480</v>
      </c>
      <c r="D704" s="3" t="s">
        <v>1484</v>
      </c>
      <c r="E704" s="112" t="s">
        <v>1039</v>
      </c>
      <c r="F704" s="280" t="s">
        <v>420</v>
      </c>
      <c r="G704" s="291">
        <v>7000000</v>
      </c>
      <c r="H704" s="205" t="s">
        <v>14</v>
      </c>
      <c r="I704" s="1087"/>
      <c r="J704" s="216"/>
      <c r="K704" s="839"/>
      <c r="L704" s="132" t="str">
        <f t="shared" si="24"/>
        <v/>
      </c>
      <c r="M704" s="258"/>
      <c r="N704" s="5"/>
      <c r="O704" s="115"/>
      <c r="P704" s="217"/>
      <c r="Q704" s="112"/>
      <c r="R704" s="507"/>
    </row>
    <row r="705" spans="1:18">
      <c r="A705" s="290" t="s">
        <v>450</v>
      </c>
      <c r="B705" s="215">
        <v>40067</v>
      </c>
      <c r="C705" s="1359" t="s">
        <v>1493</v>
      </c>
      <c r="D705" s="3" t="s">
        <v>1485</v>
      </c>
      <c r="E705" s="112" t="s">
        <v>1001</v>
      </c>
      <c r="F705" s="280" t="s">
        <v>420</v>
      </c>
      <c r="G705" s="291">
        <v>1500000</v>
      </c>
      <c r="H705" s="205" t="s">
        <v>14</v>
      </c>
      <c r="I705" s="1091"/>
      <c r="J705" s="267"/>
      <c r="K705" s="839"/>
      <c r="L705" s="132" t="str">
        <f t="shared" si="24"/>
        <v/>
      </c>
      <c r="M705" s="258"/>
      <c r="N705" s="5"/>
      <c r="O705" s="115"/>
      <c r="P705" s="217"/>
      <c r="Q705" s="112"/>
      <c r="R705" s="507"/>
    </row>
    <row r="706" spans="1:18" s="678" customFormat="1" ht="30.75">
      <c r="A706" s="557" t="s">
        <v>2015</v>
      </c>
      <c r="B706" s="676">
        <v>40067</v>
      </c>
      <c r="C706" s="1560" t="s">
        <v>1481</v>
      </c>
      <c r="D706" s="1560" t="s">
        <v>1486</v>
      </c>
      <c r="E706" s="243" t="s">
        <v>985</v>
      </c>
      <c r="F706" s="278" t="s">
        <v>1403</v>
      </c>
      <c r="G706" s="791">
        <v>7500000</v>
      </c>
      <c r="H706" s="792" t="s">
        <v>14</v>
      </c>
      <c r="I706" s="1089">
        <v>40438</v>
      </c>
      <c r="J706" s="682">
        <v>4</v>
      </c>
      <c r="K706" s="840">
        <v>7500000</v>
      </c>
      <c r="L706" s="132">
        <f t="shared" ref="L706" si="25">IF($K706&lt;&gt;0,$G706-$K706,"")</f>
        <v>0</v>
      </c>
      <c r="M706" s="793" t="s">
        <v>1641</v>
      </c>
      <c r="N706" s="246">
        <v>40438</v>
      </c>
      <c r="O706" s="1566" t="s">
        <v>1641</v>
      </c>
      <c r="P706" s="683" t="s">
        <v>2144</v>
      </c>
      <c r="Q706" s="511" t="s">
        <v>1648</v>
      </c>
      <c r="R706" s="794">
        <v>375000</v>
      </c>
    </row>
    <row r="707" spans="1:18">
      <c r="A707" s="99" t="s">
        <v>450</v>
      </c>
      <c r="B707" s="215">
        <v>40074</v>
      </c>
      <c r="C707" s="191" t="s">
        <v>1497</v>
      </c>
      <c r="D707" s="191" t="s">
        <v>1327</v>
      </c>
      <c r="E707" s="235" t="s">
        <v>1310</v>
      </c>
      <c r="F707" s="78" t="s">
        <v>420</v>
      </c>
      <c r="G707" s="291">
        <v>5976000</v>
      </c>
      <c r="H707" s="235" t="s">
        <v>14</v>
      </c>
      <c r="I707" s="1094"/>
      <c r="J707" s="292"/>
      <c r="K707" s="845"/>
      <c r="L707" s="293"/>
      <c r="M707" s="235"/>
      <c r="N707" s="293"/>
      <c r="O707" s="294"/>
      <c r="P707" s="295"/>
      <c r="Q707" s="112"/>
      <c r="R707" s="1357"/>
    </row>
    <row r="708" spans="1:18">
      <c r="A708" s="99" t="s">
        <v>450</v>
      </c>
      <c r="B708" s="215">
        <v>40074</v>
      </c>
      <c r="C708" s="191" t="s">
        <v>1496</v>
      </c>
      <c r="D708" s="191" t="s">
        <v>238</v>
      </c>
      <c r="E708" s="235" t="s">
        <v>1211</v>
      </c>
      <c r="F708" s="78" t="s">
        <v>420</v>
      </c>
      <c r="G708" s="291">
        <v>10000000</v>
      </c>
      <c r="H708" s="235" t="s">
        <v>14</v>
      </c>
      <c r="I708" s="1094"/>
      <c r="J708" s="292"/>
      <c r="K708" s="845"/>
      <c r="L708" s="293"/>
      <c r="M708" s="235"/>
      <c r="N708" s="293"/>
      <c r="O708" s="294"/>
      <c r="P708" s="295"/>
      <c r="Q708" s="112"/>
      <c r="R708" s="1357"/>
    </row>
    <row r="709" spans="1:18">
      <c r="A709" s="99" t="s">
        <v>450</v>
      </c>
      <c r="B709" s="215">
        <v>40081</v>
      </c>
      <c r="C709" s="296" t="s">
        <v>1506</v>
      </c>
      <c r="D709" s="191" t="s">
        <v>573</v>
      </c>
      <c r="E709" s="235" t="s">
        <v>1211</v>
      </c>
      <c r="F709" s="78" t="s">
        <v>420</v>
      </c>
      <c r="G709" s="33">
        <v>10103000</v>
      </c>
      <c r="H709" s="235" t="s">
        <v>14</v>
      </c>
      <c r="I709" s="1095"/>
      <c r="J709" s="216"/>
      <c r="K709" s="845"/>
      <c r="L709" s="298"/>
      <c r="M709" s="239"/>
      <c r="N709" s="1358"/>
      <c r="O709" s="115"/>
      <c r="P709" s="217"/>
      <c r="Q709" s="112"/>
      <c r="R709" s="1357"/>
    </row>
    <row r="710" spans="1:18">
      <c r="A710" s="99">
        <v>2</v>
      </c>
      <c r="B710" s="215">
        <v>40081</v>
      </c>
      <c r="C710" s="296" t="s">
        <v>1507</v>
      </c>
      <c r="D710" s="191" t="s">
        <v>1420</v>
      </c>
      <c r="E710" s="235" t="s">
        <v>1050</v>
      </c>
      <c r="F710" s="78" t="s">
        <v>420</v>
      </c>
      <c r="G710" s="291">
        <v>3300000</v>
      </c>
      <c r="H710" s="235" t="s">
        <v>14</v>
      </c>
      <c r="I710" s="1095"/>
      <c r="J710" s="216"/>
      <c r="K710" s="845"/>
      <c r="L710" s="298"/>
      <c r="M710" s="239"/>
      <c r="N710" s="1358"/>
      <c r="O710" s="115"/>
      <c r="P710" s="217"/>
      <c r="Q710" s="112"/>
      <c r="R710" s="1357"/>
    </row>
    <row r="711" spans="1:18" ht="28.5">
      <c r="A711" s="130">
        <v>8</v>
      </c>
      <c r="B711" s="1559">
        <v>40081</v>
      </c>
      <c r="C711" s="299" t="s">
        <v>1508</v>
      </c>
      <c r="D711" s="1560" t="s">
        <v>918</v>
      </c>
      <c r="E711" s="236" t="s">
        <v>1003</v>
      </c>
      <c r="F711" s="278" t="s">
        <v>1403</v>
      </c>
      <c r="G711" s="289">
        <v>2443320</v>
      </c>
      <c r="H711" s="236" t="s">
        <v>14</v>
      </c>
      <c r="I711" s="1095"/>
      <c r="J711" s="216"/>
      <c r="K711" s="845"/>
      <c r="L711" s="298"/>
      <c r="M711" s="239"/>
      <c r="N711" s="1358"/>
      <c r="O711" s="115"/>
      <c r="P711" s="217"/>
      <c r="Q711" s="112"/>
      <c r="R711" s="1357"/>
    </row>
    <row r="712" spans="1:18" ht="28.5">
      <c r="A712" s="557" t="s">
        <v>1954</v>
      </c>
      <c r="B712" s="1559">
        <v>40081</v>
      </c>
      <c r="C712" s="299" t="s">
        <v>1514</v>
      </c>
      <c r="D712" s="1560" t="s">
        <v>1511</v>
      </c>
      <c r="E712" s="236" t="s">
        <v>1003</v>
      </c>
      <c r="F712" s="657" t="s">
        <v>1401</v>
      </c>
      <c r="G712" s="289">
        <v>14000000</v>
      </c>
      <c r="H712" s="236" t="s">
        <v>14</v>
      </c>
      <c r="I712" s="658">
        <v>40389</v>
      </c>
      <c r="J712" s="221">
        <v>4</v>
      </c>
      <c r="K712" s="659">
        <v>14000000</v>
      </c>
      <c r="L712" s="132">
        <f t="shared" ref="L712" si="26">IF($K712&lt;&gt;0,$G712-$K712,"")</f>
        <v>0</v>
      </c>
      <c r="M712" s="653" t="s">
        <v>591</v>
      </c>
      <c r="N712" s="654" t="s">
        <v>591</v>
      </c>
      <c r="O712" s="1566" t="s">
        <v>591</v>
      </c>
      <c r="P712" s="655"/>
      <c r="Q712" s="656" t="s">
        <v>1578</v>
      </c>
      <c r="R712" s="546" t="s">
        <v>591</v>
      </c>
    </row>
    <row r="713" spans="1:18">
      <c r="A713" s="130" t="s">
        <v>1831</v>
      </c>
      <c r="B713" s="1559">
        <v>40081</v>
      </c>
      <c r="C713" s="299" t="s">
        <v>1509</v>
      </c>
      <c r="D713" s="1560" t="s">
        <v>1512</v>
      </c>
      <c r="E713" s="236" t="s">
        <v>1074</v>
      </c>
      <c r="F713" s="278" t="s">
        <v>420</v>
      </c>
      <c r="G713" s="289">
        <v>7500000</v>
      </c>
      <c r="H713" s="236" t="s">
        <v>14</v>
      </c>
      <c r="I713" s="1095"/>
      <c r="J713" s="216"/>
      <c r="K713" s="845"/>
      <c r="L713" s="298"/>
      <c r="M713" s="239"/>
      <c r="N713" s="1358"/>
      <c r="O713" s="115"/>
      <c r="P713" s="217"/>
      <c r="Q713" s="112"/>
      <c r="R713" s="1357"/>
    </row>
    <row r="714" spans="1:18" ht="28.5">
      <c r="A714" s="130" t="s">
        <v>674</v>
      </c>
      <c r="B714" s="1559">
        <v>40081</v>
      </c>
      <c r="C714" s="299" t="s">
        <v>1510</v>
      </c>
      <c r="D714" s="1560" t="s">
        <v>871</v>
      </c>
      <c r="E714" s="236" t="s">
        <v>1012</v>
      </c>
      <c r="F714" s="244" t="s">
        <v>1403</v>
      </c>
      <c r="G714" s="289">
        <v>11019000</v>
      </c>
      <c r="H714" s="236" t="s">
        <v>14</v>
      </c>
      <c r="I714" s="1095"/>
      <c r="J714" s="216"/>
      <c r="K714" s="845"/>
      <c r="L714" s="298"/>
      <c r="M714" s="239"/>
      <c r="N714" s="1358"/>
      <c r="O714" s="115"/>
      <c r="P714" s="217"/>
      <c r="Q714" s="112"/>
      <c r="R714" s="1357"/>
    </row>
    <row r="715" spans="1:18">
      <c r="A715" s="260"/>
      <c r="B715" s="371">
        <v>40088</v>
      </c>
      <c r="C715" s="300" t="s">
        <v>1533</v>
      </c>
      <c r="D715" s="300" t="s">
        <v>1527</v>
      </c>
      <c r="E715" s="301" t="s">
        <v>1528</v>
      </c>
      <c r="F715" s="302" t="s">
        <v>1529</v>
      </c>
      <c r="G715" s="303">
        <v>22252000</v>
      </c>
      <c r="H715" s="1347" t="s">
        <v>14</v>
      </c>
      <c r="I715" s="1096"/>
      <c r="J715" s="305"/>
      <c r="K715" s="846"/>
      <c r="L715" s="307"/>
      <c r="M715" s="308"/>
      <c r="N715" s="1360"/>
      <c r="O715" s="1349"/>
      <c r="P715" s="309"/>
      <c r="Q715" s="112"/>
      <c r="R715" s="552"/>
    </row>
    <row r="716" spans="1:18">
      <c r="A716" s="113" t="s">
        <v>450</v>
      </c>
      <c r="B716" s="285">
        <v>40088</v>
      </c>
      <c r="C716" s="310" t="s">
        <v>1530</v>
      </c>
      <c r="D716" s="310" t="s">
        <v>1531</v>
      </c>
      <c r="E716" s="311" t="s">
        <v>704</v>
      </c>
      <c r="F716" s="312" t="s">
        <v>420</v>
      </c>
      <c r="G716" s="313">
        <v>4000000</v>
      </c>
      <c r="H716" s="1346" t="s">
        <v>14</v>
      </c>
      <c r="I716" s="1097"/>
      <c r="J716" s="267"/>
      <c r="K716" s="847"/>
      <c r="L716" s="316"/>
      <c r="M716" s="317"/>
      <c r="N716" s="318"/>
      <c r="O716" s="1348"/>
      <c r="P716" s="271"/>
      <c r="Q716" s="112"/>
      <c r="R716" s="553"/>
    </row>
    <row r="717" spans="1:18">
      <c r="A717" s="99" t="s">
        <v>450</v>
      </c>
      <c r="B717" s="215">
        <v>40109</v>
      </c>
      <c r="C717" s="319" t="s">
        <v>1542</v>
      </c>
      <c r="D717" s="319" t="s">
        <v>1543</v>
      </c>
      <c r="E717" s="320" t="s">
        <v>999</v>
      </c>
      <c r="F717" s="321" t="s">
        <v>420</v>
      </c>
      <c r="G717" s="291">
        <v>12700000</v>
      </c>
      <c r="H717" s="322" t="s">
        <v>14</v>
      </c>
      <c r="I717" s="1098"/>
      <c r="J717" s="216"/>
      <c r="K717" s="845"/>
      <c r="L717" s="298"/>
      <c r="M717" s="239"/>
      <c r="N717" s="1358"/>
      <c r="O717" s="115"/>
      <c r="P717" s="217"/>
      <c r="Q717" s="112"/>
      <c r="R717" s="1357"/>
    </row>
    <row r="718" spans="1:18" s="237" customFormat="1" ht="28.5">
      <c r="A718" s="130">
        <v>8</v>
      </c>
      <c r="B718" s="1559">
        <v>40109</v>
      </c>
      <c r="C718" s="299" t="s">
        <v>1549</v>
      </c>
      <c r="D718" s="628" t="s">
        <v>1214</v>
      </c>
      <c r="E718" s="629" t="s">
        <v>1005</v>
      </c>
      <c r="F718" s="278" t="s">
        <v>1403</v>
      </c>
      <c r="G718" s="289">
        <v>6251000</v>
      </c>
      <c r="H718" s="331" t="s">
        <v>14</v>
      </c>
      <c r="I718" s="1099"/>
      <c r="J718" s="221"/>
      <c r="K718" s="848"/>
      <c r="L718" s="630"/>
      <c r="M718" s="243"/>
      <c r="N718" s="631"/>
      <c r="O718" s="1566"/>
      <c r="P718" s="222"/>
      <c r="Q718" s="178"/>
      <c r="R718" s="632"/>
    </row>
    <row r="719" spans="1:18">
      <c r="A719" s="99">
        <v>2</v>
      </c>
      <c r="B719" s="215">
        <v>40116</v>
      </c>
      <c r="C719" s="296" t="s">
        <v>1614</v>
      </c>
      <c r="D719" s="319" t="s">
        <v>998</v>
      </c>
      <c r="E719" s="323" t="s">
        <v>704</v>
      </c>
      <c r="F719" s="278" t="s">
        <v>420</v>
      </c>
      <c r="G719" s="291">
        <v>6229000</v>
      </c>
      <c r="H719" s="322" t="s">
        <v>14</v>
      </c>
      <c r="I719" s="1098"/>
      <c r="J719" s="216"/>
      <c r="K719" s="849"/>
      <c r="L719" s="298"/>
      <c r="M719" s="239"/>
      <c r="N719" s="1358"/>
      <c r="O719" s="115"/>
      <c r="P719" s="217"/>
      <c r="Q719" s="112"/>
      <c r="R719" s="1357"/>
    </row>
    <row r="720" spans="1:18">
      <c r="A720" s="99" t="s">
        <v>1623</v>
      </c>
      <c r="B720" s="215">
        <v>40116</v>
      </c>
      <c r="C720" s="296" t="s">
        <v>1615</v>
      </c>
      <c r="D720" s="319" t="s">
        <v>877</v>
      </c>
      <c r="E720" s="323" t="s">
        <v>1211</v>
      </c>
      <c r="F720" s="278" t="s">
        <v>654</v>
      </c>
      <c r="G720" s="291">
        <v>6842000</v>
      </c>
      <c r="H720" s="322" t="s">
        <v>14</v>
      </c>
      <c r="I720" s="1098"/>
      <c r="J720" s="216"/>
      <c r="K720" s="850"/>
      <c r="L720" s="298"/>
      <c r="M720" s="239"/>
      <c r="N720" s="1358"/>
      <c r="O720" s="115"/>
      <c r="P720" s="217"/>
      <c r="Q720" s="112"/>
      <c r="R720" s="1357"/>
    </row>
    <row r="721" spans="1:18">
      <c r="A721" s="99" t="s">
        <v>1623</v>
      </c>
      <c r="B721" s="215">
        <v>40123</v>
      </c>
      <c r="C721" s="296" t="s">
        <v>857</v>
      </c>
      <c r="D721" s="319" t="s">
        <v>882</v>
      </c>
      <c r="E721" s="323" t="s">
        <v>1024</v>
      </c>
      <c r="F721" s="278" t="s">
        <v>654</v>
      </c>
      <c r="G721" s="291">
        <v>3535000</v>
      </c>
      <c r="H721" s="322" t="s">
        <v>14</v>
      </c>
      <c r="I721" s="1098"/>
      <c r="J721" s="216"/>
      <c r="K721" s="850"/>
      <c r="L721" s="298"/>
      <c r="M721" s="239"/>
      <c r="N721" s="1358"/>
      <c r="O721" s="115"/>
      <c r="P721" s="217"/>
      <c r="Q721" s="112"/>
      <c r="R721" s="1357"/>
    </row>
    <row r="722" spans="1:18">
      <c r="A722" s="99" t="s">
        <v>450</v>
      </c>
      <c r="B722" s="215">
        <v>40130</v>
      </c>
      <c r="C722" s="296" t="s">
        <v>1627</v>
      </c>
      <c r="D722" s="319" t="s">
        <v>1091</v>
      </c>
      <c r="E722" s="323" t="s">
        <v>1039</v>
      </c>
      <c r="F722" s="278" t="s">
        <v>420</v>
      </c>
      <c r="G722" s="291">
        <v>6657000</v>
      </c>
      <c r="H722" s="322" t="s">
        <v>14</v>
      </c>
      <c r="I722" s="1098"/>
      <c r="J722" s="216"/>
      <c r="K722" s="850"/>
      <c r="L722" s="298"/>
      <c r="M722" s="239"/>
      <c r="N722" s="1358"/>
      <c r="O722" s="115"/>
      <c r="P722" s="217"/>
      <c r="Q722" s="112"/>
      <c r="R722" s="1357"/>
    </row>
    <row r="723" spans="1:18" s="237" customFormat="1" ht="28.5">
      <c r="A723" s="130" t="s">
        <v>674</v>
      </c>
      <c r="B723" s="1559">
        <v>40130</v>
      </c>
      <c r="C723" s="299" t="s">
        <v>1628</v>
      </c>
      <c r="D723" s="628" t="s">
        <v>1629</v>
      </c>
      <c r="E723" s="629" t="s">
        <v>1061</v>
      </c>
      <c r="F723" s="278" t="s">
        <v>1403</v>
      </c>
      <c r="G723" s="289">
        <v>4400000</v>
      </c>
      <c r="H723" s="331" t="s">
        <v>14</v>
      </c>
      <c r="I723" s="1099"/>
      <c r="J723" s="221"/>
      <c r="K723" s="851"/>
      <c r="L723" s="630"/>
      <c r="M723" s="243"/>
      <c r="N723" s="631"/>
      <c r="O723" s="1566"/>
      <c r="P723" s="222"/>
      <c r="Q723" s="178"/>
      <c r="R723" s="632"/>
    </row>
    <row r="724" spans="1:18">
      <c r="A724" s="99" t="s">
        <v>1623</v>
      </c>
      <c r="B724" s="215">
        <v>40130</v>
      </c>
      <c r="C724" s="296" t="s">
        <v>1630</v>
      </c>
      <c r="D724" s="319" t="s">
        <v>922</v>
      </c>
      <c r="E724" s="323" t="s">
        <v>985</v>
      </c>
      <c r="F724" s="278" t="s">
        <v>420</v>
      </c>
      <c r="G724" s="192">
        <v>5000000</v>
      </c>
      <c r="H724" s="322" t="s">
        <v>14</v>
      </c>
      <c r="I724" s="1098"/>
      <c r="J724" s="216"/>
      <c r="K724" s="849"/>
      <c r="L724" s="298"/>
      <c r="M724" s="239"/>
      <c r="N724" s="1358"/>
      <c r="O724" s="115"/>
      <c r="P724" s="217"/>
      <c r="Q724" s="112"/>
      <c r="R724" s="554"/>
    </row>
    <row r="725" spans="1:18">
      <c r="A725" s="99" t="s">
        <v>450</v>
      </c>
      <c r="B725" s="215">
        <v>40137</v>
      </c>
      <c r="C725" s="296" t="s">
        <v>1637</v>
      </c>
      <c r="D725" s="319" t="s">
        <v>24</v>
      </c>
      <c r="E725" s="323" t="s">
        <v>987</v>
      </c>
      <c r="F725" s="278" t="s">
        <v>420</v>
      </c>
      <c r="G725" s="192">
        <v>10800000</v>
      </c>
      <c r="H725" s="322" t="s">
        <v>14</v>
      </c>
      <c r="I725" s="1098"/>
      <c r="J725" s="216"/>
      <c r="K725" s="849"/>
      <c r="L725" s="298"/>
      <c r="M725" s="239"/>
      <c r="N725" s="1358"/>
      <c r="O725" s="115"/>
      <c r="P725" s="217"/>
      <c r="Q725" s="112"/>
      <c r="R725" s="554"/>
    </row>
    <row r="726" spans="1:18">
      <c r="A726" s="99">
        <v>2</v>
      </c>
      <c r="B726" s="215">
        <v>40137</v>
      </c>
      <c r="C726" s="296" t="s">
        <v>1639</v>
      </c>
      <c r="D726" s="319" t="s">
        <v>1638</v>
      </c>
      <c r="E726" s="323" t="s">
        <v>1061</v>
      </c>
      <c r="F726" s="278" t="s">
        <v>420</v>
      </c>
      <c r="G726" s="192">
        <v>6000000</v>
      </c>
      <c r="H726" s="322" t="s">
        <v>14</v>
      </c>
      <c r="I726" s="1098"/>
      <c r="J726" s="216"/>
      <c r="K726" s="849"/>
      <c r="L726" s="298"/>
      <c r="M726" s="239"/>
      <c r="N726" s="1358"/>
      <c r="O726" s="115"/>
      <c r="P726" s="217"/>
      <c r="Q726" s="112"/>
      <c r="R726" s="554"/>
    </row>
    <row r="727" spans="1:18" ht="16.5" customHeight="1">
      <c r="A727" s="99" t="s">
        <v>1623</v>
      </c>
      <c r="B727" s="215">
        <v>40137</v>
      </c>
      <c r="C727" s="296" t="s">
        <v>1315</v>
      </c>
      <c r="D727" s="319" t="s">
        <v>922</v>
      </c>
      <c r="E727" s="323" t="s">
        <v>985</v>
      </c>
      <c r="F727" s="278" t="s">
        <v>654</v>
      </c>
      <c r="G727" s="192">
        <v>2348000</v>
      </c>
      <c r="H727" s="322" t="s">
        <v>14</v>
      </c>
      <c r="I727" s="1098"/>
      <c r="J727" s="216"/>
      <c r="K727" s="849"/>
      <c r="L727" s="298"/>
      <c r="M727" s="239"/>
      <c r="N727" s="1358"/>
      <c r="O727" s="115"/>
      <c r="P727" s="217"/>
      <c r="Q727" s="235"/>
      <c r="R727" s="1357"/>
    </row>
    <row r="728" spans="1:18" ht="16.5" customHeight="1">
      <c r="A728" s="99" t="s">
        <v>1663</v>
      </c>
      <c r="B728" s="215">
        <v>40151</v>
      </c>
      <c r="C728" s="296" t="s">
        <v>1656</v>
      </c>
      <c r="D728" s="296" t="s">
        <v>990</v>
      </c>
      <c r="E728" s="326" t="s">
        <v>987</v>
      </c>
      <c r="F728" s="278" t="s">
        <v>654</v>
      </c>
      <c r="G728" s="192">
        <v>6000000</v>
      </c>
      <c r="H728" s="322" t="s">
        <v>14</v>
      </c>
      <c r="I728" s="1098"/>
      <c r="J728" s="216"/>
      <c r="K728" s="849"/>
      <c r="L728" s="298"/>
      <c r="M728" s="239"/>
      <c r="N728" s="1358"/>
      <c r="O728" s="115"/>
      <c r="P728" s="217"/>
      <c r="Q728" s="235"/>
      <c r="R728" s="1357"/>
    </row>
    <row r="729" spans="1:18" ht="16.5" customHeight="1">
      <c r="A729" s="99">
        <v>2</v>
      </c>
      <c r="B729" s="215">
        <v>40151</v>
      </c>
      <c r="C729" s="296" t="s">
        <v>1657</v>
      </c>
      <c r="D729" s="296" t="s">
        <v>1658</v>
      </c>
      <c r="E729" s="326" t="s">
        <v>997</v>
      </c>
      <c r="F729" s="278" t="s">
        <v>420</v>
      </c>
      <c r="G729" s="192">
        <v>9000000</v>
      </c>
      <c r="H729" s="322" t="s">
        <v>14</v>
      </c>
      <c r="I729" s="1098"/>
      <c r="J729" s="216"/>
      <c r="K729" s="849"/>
      <c r="L729" s="298"/>
      <c r="M729" s="239"/>
      <c r="N729" s="1358"/>
      <c r="O729" s="115"/>
      <c r="P729" s="217"/>
      <c r="Q729" s="235"/>
      <c r="R729" s="1357"/>
    </row>
    <row r="730" spans="1:18" ht="16.5" customHeight="1">
      <c r="A730" s="99" t="s">
        <v>450</v>
      </c>
      <c r="B730" s="215">
        <v>40151</v>
      </c>
      <c r="C730" s="296" t="s">
        <v>778</v>
      </c>
      <c r="D730" s="296" t="s">
        <v>1659</v>
      </c>
      <c r="E730" s="326" t="s">
        <v>1069</v>
      </c>
      <c r="F730" s="278" t="s">
        <v>420</v>
      </c>
      <c r="G730" s="192">
        <v>6500000</v>
      </c>
      <c r="H730" s="322" t="s">
        <v>14</v>
      </c>
      <c r="I730" s="1098"/>
      <c r="J730" s="216"/>
      <c r="K730" s="849"/>
      <c r="L730" s="298"/>
      <c r="M730" s="239"/>
      <c r="N730" s="1358"/>
      <c r="O730" s="115"/>
      <c r="P730" s="217"/>
      <c r="Q730" s="235"/>
      <c r="R730" s="1357"/>
    </row>
    <row r="731" spans="1:18" ht="16.5" customHeight="1">
      <c r="A731" s="260">
        <v>2</v>
      </c>
      <c r="B731" s="371">
        <v>40158</v>
      </c>
      <c r="C731" s="300" t="s">
        <v>1682</v>
      </c>
      <c r="D731" s="300" t="s">
        <v>467</v>
      </c>
      <c r="E731" s="301" t="s">
        <v>985</v>
      </c>
      <c r="F731" s="288" t="s">
        <v>420</v>
      </c>
      <c r="G731" s="327">
        <v>22000000</v>
      </c>
      <c r="H731" s="328" t="s">
        <v>14</v>
      </c>
      <c r="I731" s="1100"/>
      <c r="J731" s="305"/>
      <c r="K731" s="852"/>
      <c r="L731" s="307"/>
      <c r="M731" s="308"/>
      <c r="N731" s="1360"/>
      <c r="O731" s="1349"/>
      <c r="P731" s="309"/>
      <c r="Q731" s="1347"/>
      <c r="R731" s="552"/>
    </row>
    <row r="732" spans="1:18" ht="16.5" customHeight="1">
      <c r="A732" s="99" t="s">
        <v>450</v>
      </c>
      <c r="B732" s="215">
        <v>40158</v>
      </c>
      <c r="C732" s="296" t="s">
        <v>1683</v>
      </c>
      <c r="D732" s="296" t="s">
        <v>1684</v>
      </c>
      <c r="E732" s="326" t="s">
        <v>1548</v>
      </c>
      <c r="F732" s="278" t="s">
        <v>420</v>
      </c>
      <c r="G732" s="192">
        <v>12000000</v>
      </c>
      <c r="H732" s="322" t="s">
        <v>14</v>
      </c>
      <c r="I732" s="1098"/>
      <c r="J732" s="216"/>
      <c r="K732" s="849"/>
      <c r="L732" s="298"/>
      <c r="M732" s="239"/>
      <c r="N732" s="1358"/>
      <c r="O732" s="115"/>
      <c r="P732" s="217"/>
      <c r="Q732" s="235"/>
      <c r="R732" s="1357"/>
    </row>
    <row r="733" spans="1:18" ht="30.75">
      <c r="A733" s="330">
        <v>8</v>
      </c>
      <c r="B733" s="1559">
        <v>40158</v>
      </c>
      <c r="C733" s="299" t="s">
        <v>1685</v>
      </c>
      <c r="D733" s="299" t="s">
        <v>628</v>
      </c>
      <c r="E733" s="1103" t="s">
        <v>863</v>
      </c>
      <c r="F733" s="278" t="s">
        <v>1403</v>
      </c>
      <c r="G733" s="196">
        <v>2000000</v>
      </c>
      <c r="H733" s="331" t="s">
        <v>14</v>
      </c>
      <c r="I733" s="1230">
        <v>40541</v>
      </c>
      <c r="J733" s="221">
        <v>4</v>
      </c>
      <c r="K733" s="848">
        <v>2000000</v>
      </c>
      <c r="L733" s="1231">
        <f>IF($K733&lt;&gt;0,$G733-$K733,"")</f>
        <v>0</v>
      </c>
      <c r="M733" s="243" t="s">
        <v>1641</v>
      </c>
      <c r="N733" s="256">
        <v>40541</v>
      </c>
      <c r="O733" s="1566" t="s">
        <v>1641</v>
      </c>
      <c r="P733" s="222">
        <v>7</v>
      </c>
      <c r="Q733" s="236" t="s">
        <v>1648</v>
      </c>
      <c r="R733" s="632">
        <v>100000</v>
      </c>
    </row>
    <row r="734" spans="1:18" ht="16.5" customHeight="1">
      <c r="A734" s="99" t="s">
        <v>1623</v>
      </c>
      <c r="B734" s="215">
        <v>40158</v>
      </c>
      <c r="C734" s="296" t="s">
        <v>667</v>
      </c>
      <c r="D734" s="296" t="s">
        <v>1007</v>
      </c>
      <c r="E734" s="326" t="s">
        <v>1008</v>
      </c>
      <c r="F734" s="278" t="s">
        <v>654</v>
      </c>
      <c r="G734" s="192">
        <v>6319000</v>
      </c>
      <c r="H734" s="322" t="s">
        <v>14</v>
      </c>
      <c r="I734" s="1098"/>
      <c r="J734" s="216"/>
      <c r="K734" s="849"/>
      <c r="L734" s="298"/>
      <c r="M734" s="239"/>
      <c r="N734" s="1358"/>
      <c r="O734" s="115"/>
      <c r="P734" s="217"/>
      <c r="Q734" s="235"/>
      <c r="R734" s="1357"/>
    </row>
    <row r="735" spans="1:18" ht="16.5" customHeight="1">
      <c r="A735" s="99" t="s">
        <v>1623</v>
      </c>
      <c r="B735" s="215">
        <v>40158</v>
      </c>
      <c r="C735" s="296" t="s">
        <v>970</v>
      </c>
      <c r="D735" s="296" t="s">
        <v>990</v>
      </c>
      <c r="E735" s="326" t="s">
        <v>987</v>
      </c>
      <c r="F735" s="278" t="s">
        <v>654</v>
      </c>
      <c r="G735" s="192">
        <v>6000000</v>
      </c>
      <c r="H735" s="322" t="s">
        <v>14</v>
      </c>
      <c r="I735" s="1098"/>
      <c r="J735" s="216"/>
      <c r="K735" s="849"/>
      <c r="L735" s="298"/>
      <c r="M735" s="239"/>
      <c r="N735" s="1358"/>
      <c r="O735" s="115"/>
      <c r="P735" s="217"/>
      <c r="Q735" s="235"/>
      <c r="R735" s="1357"/>
    </row>
    <row r="736" spans="1:18" ht="16.5" customHeight="1">
      <c r="A736" s="99" t="s">
        <v>1623</v>
      </c>
      <c r="B736" s="215">
        <v>40158</v>
      </c>
      <c r="C736" s="296" t="s">
        <v>858</v>
      </c>
      <c r="D736" s="296" t="s">
        <v>883</v>
      </c>
      <c r="E736" s="326" t="s">
        <v>1026</v>
      </c>
      <c r="F736" s="278" t="s">
        <v>654</v>
      </c>
      <c r="G736" s="192">
        <v>2417000</v>
      </c>
      <c r="H736" s="322" t="s">
        <v>14</v>
      </c>
      <c r="I736" s="1098"/>
      <c r="J736" s="216"/>
      <c r="K736" s="849"/>
      <c r="L736" s="298"/>
      <c r="M736" s="239"/>
      <c r="N736" s="1358"/>
      <c r="O736" s="115"/>
      <c r="P736" s="217"/>
      <c r="Q736" s="235"/>
      <c r="R736" s="1357"/>
    </row>
    <row r="737" spans="1:18" ht="16.5" customHeight="1">
      <c r="A737" s="99" t="s">
        <v>1623</v>
      </c>
      <c r="B737" s="215">
        <v>40158</v>
      </c>
      <c r="C737" s="296" t="s">
        <v>914</v>
      </c>
      <c r="D737" s="296" t="s">
        <v>871</v>
      </c>
      <c r="E737" s="326" t="s">
        <v>1012</v>
      </c>
      <c r="F737" s="278" t="s">
        <v>654</v>
      </c>
      <c r="G737" s="192">
        <v>11881000</v>
      </c>
      <c r="H737" s="322" t="s">
        <v>14</v>
      </c>
      <c r="I737" s="1098"/>
      <c r="J737" s="216"/>
      <c r="K737" s="849"/>
      <c r="L737" s="298"/>
      <c r="M737" s="239"/>
      <c r="N737" s="1358"/>
      <c r="O737" s="115"/>
      <c r="P737" s="217"/>
      <c r="Q737" s="235"/>
      <c r="R737" s="1357"/>
    </row>
    <row r="738" spans="1:18" ht="16.5" customHeight="1">
      <c r="A738" s="99" t="s">
        <v>1623</v>
      </c>
      <c r="B738" s="215">
        <v>40158</v>
      </c>
      <c r="C738" s="296" t="s">
        <v>982</v>
      </c>
      <c r="D738" s="296" t="s">
        <v>1025</v>
      </c>
      <c r="E738" s="326" t="s">
        <v>1026</v>
      </c>
      <c r="F738" s="278" t="s">
        <v>654</v>
      </c>
      <c r="G738" s="192">
        <v>6335000</v>
      </c>
      <c r="H738" s="322" t="s">
        <v>14</v>
      </c>
      <c r="I738" s="1098"/>
      <c r="J738" s="216"/>
      <c r="K738" s="849"/>
      <c r="L738" s="298"/>
      <c r="M738" s="239"/>
      <c r="N738" s="1358"/>
      <c r="O738" s="115"/>
      <c r="P738" s="217"/>
      <c r="Q738" s="235"/>
      <c r="R738" s="1357"/>
    </row>
    <row r="739" spans="1:18">
      <c r="A739" s="99" t="s">
        <v>1623</v>
      </c>
      <c r="B739" s="215">
        <v>40158</v>
      </c>
      <c r="C739" s="332" t="s">
        <v>1697</v>
      </c>
      <c r="D739" s="296" t="s">
        <v>1131</v>
      </c>
      <c r="E739" s="326" t="s">
        <v>1026</v>
      </c>
      <c r="F739" s="276" t="s">
        <v>420</v>
      </c>
      <c r="G739" s="333">
        <v>1505000</v>
      </c>
      <c r="H739" s="322" t="s">
        <v>14</v>
      </c>
      <c r="I739" s="1098"/>
      <c r="J739" s="216"/>
      <c r="K739" s="850"/>
      <c r="L739" s="298"/>
      <c r="M739" s="239"/>
      <c r="N739" s="1358"/>
      <c r="O739" s="115"/>
      <c r="P739" s="217"/>
      <c r="Q739" s="235"/>
      <c r="R739" s="1357"/>
    </row>
    <row r="740" spans="1:18" ht="16.5" customHeight="1">
      <c r="A740" s="99" t="s">
        <v>1623</v>
      </c>
      <c r="B740" s="215">
        <v>40158</v>
      </c>
      <c r="C740" s="296" t="s">
        <v>1311</v>
      </c>
      <c r="D740" s="296" t="s">
        <v>649</v>
      </c>
      <c r="E740" s="326" t="s">
        <v>987</v>
      </c>
      <c r="F740" s="278" t="s">
        <v>654</v>
      </c>
      <c r="G740" s="192">
        <v>2032000</v>
      </c>
      <c r="H740" s="322" t="s">
        <v>14</v>
      </c>
      <c r="I740" s="1098"/>
      <c r="J740" s="216"/>
      <c r="K740" s="850"/>
      <c r="L740" s="298"/>
      <c r="M740" s="239"/>
      <c r="N740" s="1358"/>
      <c r="O740" s="115"/>
      <c r="P740" s="217"/>
      <c r="Q740" s="235"/>
      <c r="R740" s="1357"/>
    </row>
    <row r="741" spans="1:18" ht="16.5" customHeight="1">
      <c r="A741" s="99">
        <v>2</v>
      </c>
      <c r="B741" s="215">
        <v>40165</v>
      </c>
      <c r="C741" s="296" t="s">
        <v>1708</v>
      </c>
      <c r="D741" s="296" t="s">
        <v>865</v>
      </c>
      <c r="E741" s="326" t="s">
        <v>1001</v>
      </c>
      <c r="F741" s="278" t="s">
        <v>420</v>
      </c>
      <c r="G741" s="192">
        <v>3000000</v>
      </c>
      <c r="H741" s="322" t="s">
        <v>14</v>
      </c>
      <c r="I741" s="1098"/>
      <c r="J741" s="216"/>
      <c r="K741" s="850"/>
      <c r="L741" s="298"/>
      <c r="M741" s="239"/>
      <c r="N741" s="1358"/>
      <c r="O741" s="115"/>
      <c r="P741" s="217"/>
      <c r="Q741" s="235"/>
      <c r="R741" s="1357"/>
    </row>
    <row r="742" spans="1:18" ht="16.5" customHeight="1">
      <c r="A742" s="99" t="s">
        <v>450</v>
      </c>
      <c r="B742" s="215">
        <v>40165</v>
      </c>
      <c r="C742" s="296" t="s">
        <v>1709</v>
      </c>
      <c r="D742" s="296" t="s">
        <v>931</v>
      </c>
      <c r="E742" s="326" t="s">
        <v>1026</v>
      </c>
      <c r="F742" s="278" t="s">
        <v>420</v>
      </c>
      <c r="G742" s="192">
        <v>6056000</v>
      </c>
      <c r="H742" s="322" t="s">
        <v>14</v>
      </c>
      <c r="I742" s="1098"/>
      <c r="J742" s="216"/>
      <c r="K742" s="850"/>
      <c r="L742" s="298"/>
      <c r="M742" s="239"/>
      <c r="N742" s="1358"/>
      <c r="O742" s="115"/>
      <c r="P742" s="217"/>
      <c r="Q742" s="235"/>
      <c r="R742" s="1357"/>
    </row>
    <row r="743" spans="1:18" ht="16.5" customHeight="1">
      <c r="A743" s="99">
        <v>2</v>
      </c>
      <c r="B743" s="215">
        <v>40165</v>
      </c>
      <c r="C743" s="296" t="s">
        <v>1713</v>
      </c>
      <c r="D743" s="296" t="s">
        <v>1710</v>
      </c>
      <c r="E743" s="326" t="s">
        <v>581</v>
      </c>
      <c r="F743" s="278" t="s">
        <v>420</v>
      </c>
      <c r="G743" s="192">
        <v>1300000</v>
      </c>
      <c r="H743" s="322" t="s">
        <v>14</v>
      </c>
      <c r="I743" s="1098"/>
      <c r="J743" s="216"/>
      <c r="K743" s="850"/>
      <c r="L743" s="298"/>
      <c r="M743" s="239"/>
      <c r="N743" s="1358"/>
      <c r="O743" s="115"/>
      <c r="P743" s="217"/>
      <c r="Q743" s="235"/>
      <c r="R743" s="1357"/>
    </row>
    <row r="744" spans="1:18" ht="16.5" customHeight="1">
      <c r="A744" s="99" t="s">
        <v>1623</v>
      </c>
      <c r="B744" s="215">
        <v>40165</v>
      </c>
      <c r="C744" s="296" t="s">
        <v>564</v>
      </c>
      <c r="D744" s="296" t="s">
        <v>1711</v>
      </c>
      <c r="E744" s="326" t="s">
        <v>1125</v>
      </c>
      <c r="F744" s="278" t="s">
        <v>654</v>
      </c>
      <c r="G744" s="192">
        <v>4640000</v>
      </c>
      <c r="H744" s="322" t="s">
        <v>14</v>
      </c>
      <c r="I744" s="1098"/>
      <c r="J744" s="216"/>
      <c r="K744" s="850"/>
      <c r="L744" s="298"/>
      <c r="M744" s="239"/>
      <c r="N744" s="1358"/>
      <c r="O744" s="115"/>
      <c r="P744" s="217"/>
      <c r="Q744" s="235"/>
      <c r="R744" s="1357"/>
    </row>
    <row r="745" spans="1:18" ht="16.5" customHeight="1">
      <c r="A745" s="99" t="s">
        <v>1623</v>
      </c>
      <c r="B745" s="215">
        <v>40165</v>
      </c>
      <c r="C745" s="296" t="s">
        <v>1352</v>
      </c>
      <c r="D745" s="296" t="s">
        <v>1361</v>
      </c>
      <c r="E745" s="326" t="s">
        <v>581</v>
      </c>
      <c r="F745" s="278" t="s">
        <v>654</v>
      </c>
      <c r="G745" s="192">
        <v>1744000</v>
      </c>
      <c r="H745" s="322" t="s">
        <v>14</v>
      </c>
      <c r="I745" s="1098"/>
      <c r="J745" s="216"/>
      <c r="K745" s="850"/>
      <c r="L745" s="298"/>
      <c r="M745" s="239"/>
      <c r="N745" s="1358"/>
      <c r="O745" s="115"/>
      <c r="P745" s="217"/>
      <c r="Q745" s="235"/>
      <c r="R745" s="1357"/>
    </row>
    <row r="746" spans="1:18" ht="16.5" customHeight="1">
      <c r="A746" s="99" t="s">
        <v>1623</v>
      </c>
      <c r="B746" s="215">
        <v>40165</v>
      </c>
      <c r="C746" s="296" t="s">
        <v>1056</v>
      </c>
      <c r="D746" s="296" t="s">
        <v>1057</v>
      </c>
      <c r="E746" s="326" t="s">
        <v>1026</v>
      </c>
      <c r="F746" s="278" t="s">
        <v>654</v>
      </c>
      <c r="G746" s="192">
        <v>4596000</v>
      </c>
      <c r="H746" s="322" t="s">
        <v>14</v>
      </c>
      <c r="I746" s="1098"/>
      <c r="J746" s="216"/>
      <c r="K746" s="850"/>
      <c r="L746" s="298"/>
      <c r="M746" s="239"/>
      <c r="N746" s="1358"/>
      <c r="O746" s="115"/>
      <c r="P746" s="217"/>
      <c r="Q746" s="235"/>
      <c r="R746" s="1357"/>
    </row>
    <row r="747" spans="1:18" ht="16.5" customHeight="1">
      <c r="A747" s="99" t="s">
        <v>1623</v>
      </c>
      <c r="B747" s="215">
        <v>40165</v>
      </c>
      <c r="C747" s="296" t="s">
        <v>1405</v>
      </c>
      <c r="D747" s="296" t="s">
        <v>1415</v>
      </c>
      <c r="E747" s="326" t="s">
        <v>1310</v>
      </c>
      <c r="F747" s="278" t="s">
        <v>654</v>
      </c>
      <c r="G747" s="192">
        <v>1230000</v>
      </c>
      <c r="H747" s="322" t="s">
        <v>14</v>
      </c>
      <c r="I747" s="1098"/>
      <c r="J747" s="216"/>
      <c r="K747" s="850"/>
      <c r="L747" s="298"/>
      <c r="M747" s="239"/>
      <c r="N747" s="1358"/>
      <c r="O747" s="115"/>
      <c r="P747" s="217"/>
      <c r="Q747" s="235"/>
      <c r="R747" s="1357"/>
    </row>
    <row r="748" spans="1:18">
      <c r="A748" s="99" t="s">
        <v>1623</v>
      </c>
      <c r="B748" s="215">
        <v>40165</v>
      </c>
      <c r="C748" s="296" t="s">
        <v>1380</v>
      </c>
      <c r="D748" s="191" t="s">
        <v>1048</v>
      </c>
      <c r="E748" s="235" t="s">
        <v>704</v>
      </c>
      <c r="F748" s="278" t="s">
        <v>654</v>
      </c>
      <c r="G748" s="192">
        <v>2997000</v>
      </c>
      <c r="H748" s="322" t="s">
        <v>14</v>
      </c>
      <c r="I748" s="1098"/>
      <c r="J748" s="216"/>
      <c r="K748" s="849"/>
      <c r="L748" s="298"/>
      <c r="M748" s="239"/>
      <c r="N748" s="1358"/>
      <c r="O748" s="115"/>
      <c r="P748" s="217"/>
      <c r="Q748" s="334"/>
      <c r="R748" s="1357"/>
    </row>
    <row r="749" spans="1:18">
      <c r="A749" s="99" t="s">
        <v>450</v>
      </c>
      <c r="B749" s="215">
        <v>40169</v>
      </c>
      <c r="C749" s="296" t="s">
        <v>1714</v>
      </c>
      <c r="D749" s="191" t="s">
        <v>622</v>
      </c>
      <c r="E749" s="235" t="s">
        <v>1024</v>
      </c>
      <c r="F749" s="278" t="s">
        <v>420</v>
      </c>
      <c r="G749" s="192">
        <v>8700000</v>
      </c>
      <c r="H749" s="322" t="s">
        <v>14</v>
      </c>
      <c r="I749" s="1098"/>
      <c r="J749" s="216"/>
      <c r="K749" s="849"/>
      <c r="L749" s="298"/>
      <c r="M749" s="239"/>
      <c r="N749" s="1358"/>
      <c r="O749" s="115"/>
      <c r="P749" s="217"/>
      <c r="Q749" s="334"/>
      <c r="R749" s="1357"/>
    </row>
    <row r="750" spans="1:18" s="678" customFormat="1" ht="28.5">
      <c r="A750" s="557" t="s">
        <v>2036</v>
      </c>
      <c r="B750" s="676">
        <v>40169</v>
      </c>
      <c r="C750" s="813" t="s">
        <v>978</v>
      </c>
      <c r="D750" s="1560" t="s">
        <v>1016</v>
      </c>
      <c r="E750" s="243" t="s">
        <v>987</v>
      </c>
      <c r="F750" s="278" t="s">
        <v>654</v>
      </c>
      <c r="G750" s="649">
        <v>2836000</v>
      </c>
      <c r="H750" s="814" t="s">
        <v>14</v>
      </c>
      <c r="I750" s="1101">
        <v>40445</v>
      </c>
      <c r="J750" s="682">
        <v>4</v>
      </c>
      <c r="K750" s="853">
        <v>2836000</v>
      </c>
      <c r="L750" s="132">
        <f t="shared" ref="L750:L761" si="27">IF($K750&lt;&gt;0,$G750-$K750,"")</f>
        <v>0</v>
      </c>
      <c r="M750" s="243" t="s">
        <v>591</v>
      </c>
      <c r="N750" s="246" t="s">
        <v>591</v>
      </c>
      <c r="O750" s="1566" t="s">
        <v>591</v>
      </c>
      <c r="P750" s="683"/>
      <c r="Q750" s="815" t="s">
        <v>1578</v>
      </c>
      <c r="R750" s="816" t="s">
        <v>591</v>
      </c>
    </row>
    <row r="751" spans="1:18" s="237" customFormat="1" ht="28.5">
      <c r="A751" s="557" t="s">
        <v>1991</v>
      </c>
      <c r="B751" s="1559">
        <v>40169</v>
      </c>
      <c r="C751" s="1560" t="s">
        <v>1990</v>
      </c>
      <c r="D751" s="1560" t="s">
        <v>1392</v>
      </c>
      <c r="E751" s="236" t="s">
        <v>1310</v>
      </c>
      <c r="F751" s="278" t="s">
        <v>654</v>
      </c>
      <c r="G751" s="196">
        <v>2359000</v>
      </c>
      <c r="H751" s="331" t="s">
        <v>14</v>
      </c>
      <c r="I751" s="1099"/>
      <c r="J751" s="221"/>
      <c r="K751" s="848"/>
      <c r="L751" s="132" t="str">
        <f t="shared" si="27"/>
        <v/>
      </c>
      <c r="M751" s="243"/>
      <c r="N751" s="631"/>
      <c r="O751" s="1566"/>
      <c r="P751" s="222"/>
      <c r="Q751" s="687"/>
      <c r="R751" s="632"/>
    </row>
    <row r="752" spans="1:18">
      <c r="A752" s="99" t="s">
        <v>1623</v>
      </c>
      <c r="B752" s="215">
        <v>40169</v>
      </c>
      <c r="C752" s="296" t="s">
        <v>1100</v>
      </c>
      <c r="D752" s="191" t="s">
        <v>1124</v>
      </c>
      <c r="E752" s="235" t="s">
        <v>1125</v>
      </c>
      <c r="F752" s="278" t="s">
        <v>420</v>
      </c>
      <c r="G752" s="192">
        <v>9698000</v>
      </c>
      <c r="H752" s="322" t="s">
        <v>14</v>
      </c>
      <c r="I752" s="1098"/>
      <c r="J752" s="216"/>
      <c r="K752" s="849"/>
      <c r="L752" s="132" t="str">
        <f t="shared" si="27"/>
        <v/>
      </c>
      <c r="M752" s="239"/>
      <c r="N752" s="1358"/>
      <c r="O752" s="115"/>
      <c r="P752" s="217"/>
      <c r="Q752" s="334"/>
      <c r="R752" s="1357"/>
    </row>
    <row r="753" spans="1:18">
      <c r="A753" s="99" t="s">
        <v>1623</v>
      </c>
      <c r="B753" s="215">
        <v>40169</v>
      </c>
      <c r="C753" s="296" t="s">
        <v>1103</v>
      </c>
      <c r="D753" s="191" t="s">
        <v>1194</v>
      </c>
      <c r="E753" s="235" t="s">
        <v>132</v>
      </c>
      <c r="F753" s="278" t="s">
        <v>420</v>
      </c>
      <c r="G753" s="192">
        <v>3500000</v>
      </c>
      <c r="H753" s="322" t="s">
        <v>14</v>
      </c>
      <c r="I753" s="1098"/>
      <c r="J753" s="216"/>
      <c r="K753" s="850"/>
      <c r="L753" s="132" t="str">
        <f t="shared" si="27"/>
        <v/>
      </c>
      <c r="M753" s="239"/>
      <c r="N753" s="1358"/>
      <c r="O753" s="115"/>
      <c r="P753" s="217"/>
      <c r="Q753" s="334"/>
      <c r="R753" s="1357"/>
    </row>
    <row r="754" spans="1:18">
      <c r="A754" s="99" t="s">
        <v>1623</v>
      </c>
      <c r="B754" s="215">
        <v>40169</v>
      </c>
      <c r="C754" s="296" t="s">
        <v>1291</v>
      </c>
      <c r="D754" s="191" t="s">
        <v>1297</v>
      </c>
      <c r="E754" s="235" t="s">
        <v>1024</v>
      </c>
      <c r="F754" s="278" t="s">
        <v>654</v>
      </c>
      <c r="G754" s="192">
        <v>4237000</v>
      </c>
      <c r="H754" s="322" t="s">
        <v>14</v>
      </c>
      <c r="I754" s="1098"/>
      <c r="J754" s="216"/>
      <c r="K754" s="850"/>
      <c r="L754" s="132" t="str">
        <f t="shared" si="27"/>
        <v/>
      </c>
      <c r="M754" s="239"/>
      <c r="N754" s="1358"/>
      <c r="O754" s="115"/>
      <c r="P754" s="217"/>
      <c r="Q754" s="334"/>
      <c r="R754" s="1357"/>
    </row>
    <row r="755" spans="1:18">
      <c r="A755" s="99" t="s">
        <v>450</v>
      </c>
      <c r="B755" s="215">
        <v>40176</v>
      </c>
      <c r="C755" s="296" t="s">
        <v>1741</v>
      </c>
      <c r="D755" s="191" t="s">
        <v>1751</v>
      </c>
      <c r="E755" s="235" t="s">
        <v>1008</v>
      </c>
      <c r="F755" s="278" t="s">
        <v>420</v>
      </c>
      <c r="G755" s="192">
        <v>2000000</v>
      </c>
      <c r="H755" s="322" t="s">
        <v>14</v>
      </c>
      <c r="I755" s="1098"/>
      <c r="J755" s="216"/>
      <c r="K755" s="850"/>
      <c r="L755" s="132" t="str">
        <f t="shared" si="27"/>
        <v/>
      </c>
      <c r="M755" s="239"/>
      <c r="N755" s="1358"/>
      <c r="O755" s="115"/>
      <c r="P755" s="217"/>
      <c r="Q755" s="334"/>
      <c r="R755" s="1357"/>
    </row>
    <row r="756" spans="1:18">
      <c r="A756" s="99" t="s">
        <v>450</v>
      </c>
      <c r="B756" s="215">
        <v>40176</v>
      </c>
      <c r="C756" s="296" t="s">
        <v>1742</v>
      </c>
      <c r="D756" s="191" t="s">
        <v>1744</v>
      </c>
      <c r="E756" s="235" t="s">
        <v>1261</v>
      </c>
      <c r="F756" s="278" t="s">
        <v>420</v>
      </c>
      <c r="G756" s="192">
        <v>2179000</v>
      </c>
      <c r="H756" s="322" t="s">
        <v>14</v>
      </c>
      <c r="I756" s="1098"/>
      <c r="J756" s="216"/>
      <c r="K756" s="850"/>
      <c r="L756" s="132" t="str">
        <f t="shared" si="27"/>
        <v/>
      </c>
      <c r="M756" s="239"/>
      <c r="N756" s="1358"/>
      <c r="O756" s="115"/>
      <c r="P756" s="217"/>
      <c r="Q756" s="334"/>
      <c r="R756" s="1357"/>
    </row>
    <row r="757" spans="1:18">
      <c r="A757" s="99">
        <v>2</v>
      </c>
      <c r="B757" s="215">
        <v>40176</v>
      </c>
      <c r="C757" s="296" t="s">
        <v>1743</v>
      </c>
      <c r="D757" s="191" t="s">
        <v>1745</v>
      </c>
      <c r="E757" s="235" t="s">
        <v>1026</v>
      </c>
      <c r="F757" s="278" t="s">
        <v>420</v>
      </c>
      <c r="G757" s="192">
        <v>4500000</v>
      </c>
      <c r="H757" s="322" t="s">
        <v>14</v>
      </c>
      <c r="I757" s="1098"/>
      <c r="J757" s="216"/>
      <c r="K757" s="850"/>
      <c r="L757" s="132" t="str">
        <f t="shared" si="27"/>
        <v/>
      </c>
      <c r="M757" s="239"/>
      <c r="N757" s="1358"/>
      <c r="O757" s="115"/>
      <c r="P757" s="217"/>
      <c r="Q757" s="334"/>
      <c r="R757" s="1357"/>
    </row>
    <row r="758" spans="1:18" ht="28.5">
      <c r="A758" s="130" t="s">
        <v>2318</v>
      </c>
      <c r="B758" s="1559">
        <v>40176</v>
      </c>
      <c r="C758" s="299" t="s">
        <v>1746</v>
      </c>
      <c r="D758" s="1560" t="s">
        <v>1747</v>
      </c>
      <c r="E758" s="236" t="s">
        <v>1012</v>
      </c>
      <c r="F758" s="278" t="s">
        <v>1403</v>
      </c>
      <c r="G758" s="196">
        <v>3035000</v>
      </c>
      <c r="H758" s="331" t="s">
        <v>14</v>
      </c>
      <c r="I758" s="1569">
        <v>40611</v>
      </c>
      <c r="J758" s="221">
        <v>38</v>
      </c>
      <c r="K758" s="851">
        <v>650000</v>
      </c>
      <c r="L758" s="132">
        <v>0</v>
      </c>
      <c r="M758" s="243" t="s">
        <v>591</v>
      </c>
      <c r="N758" s="631" t="s">
        <v>591</v>
      </c>
      <c r="O758" s="1566" t="s">
        <v>591</v>
      </c>
      <c r="P758" s="222"/>
      <c r="Q758" s="687"/>
      <c r="R758" s="816" t="s">
        <v>591</v>
      </c>
    </row>
    <row r="759" spans="1:18">
      <c r="A759" s="99" t="s">
        <v>1623</v>
      </c>
      <c r="B759" s="215">
        <v>40176</v>
      </c>
      <c r="C759" s="296" t="s">
        <v>538</v>
      </c>
      <c r="D759" s="191" t="s">
        <v>539</v>
      </c>
      <c r="E759" s="235" t="s">
        <v>985</v>
      </c>
      <c r="F759" s="278" t="s">
        <v>654</v>
      </c>
      <c r="G759" s="192">
        <v>4567000</v>
      </c>
      <c r="H759" s="322" t="s">
        <v>14</v>
      </c>
      <c r="I759" s="1098"/>
      <c r="J759" s="216"/>
      <c r="K759" s="850"/>
      <c r="L759" s="132" t="str">
        <f t="shared" si="27"/>
        <v/>
      </c>
      <c r="M759" s="239"/>
      <c r="N759" s="1358"/>
      <c r="O759" s="115"/>
      <c r="P759" s="217"/>
      <c r="Q759" s="334"/>
      <c r="R759" s="1357"/>
    </row>
    <row r="760" spans="1:18">
      <c r="A760" s="99" t="s">
        <v>1623</v>
      </c>
      <c r="B760" s="215">
        <v>40176</v>
      </c>
      <c r="C760" s="296" t="s">
        <v>971</v>
      </c>
      <c r="D760" s="191" t="s">
        <v>1002</v>
      </c>
      <c r="E760" s="235" t="s">
        <v>1003</v>
      </c>
      <c r="F760" s="278" t="s">
        <v>654</v>
      </c>
      <c r="G760" s="192">
        <v>1508000</v>
      </c>
      <c r="H760" s="322" t="s">
        <v>14</v>
      </c>
      <c r="I760" s="1098"/>
      <c r="J760" s="216"/>
      <c r="K760" s="850"/>
      <c r="L760" s="132" t="str">
        <f t="shared" si="27"/>
        <v/>
      </c>
      <c r="M760" s="239"/>
      <c r="N760" s="1358"/>
      <c r="O760" s="115"/>
      <c r="P760" s="217"/>
      <c r="Q760" s="334"/>
      <c r="R760" s="1357"/>
    </row>
    <row r="761" spans="1:18" s="678" customFormat="1" ht="28.5">
      <c r="A761" s="557" t="s">
        <v>2091</v>
      </c>
      <c r="B761" s="676">
        <v>40176</v>
      </c>
      <c r="C761" s="813" t="s">
        <v>1047</v>
      </c>
      <c r="D761" s="1560" t="s">
        <v>1048</v>
      </c>
      <c r="E761" s="243" t="s">
        <v>1003</v>
      </c>
      <c r="F761" s="278" t="s">
        <v>654</v>
      </c>
      <c r="G761" s="649">
        <v>2453000</v>
      </c>
      <c r="H761" s="814" t="s">
        <v>14</v>
      </c>
      <c r="I761" s="1101">
        <v>40450</v>
      </c>
      <c r="J761" s="682">
        <v>4</v>
      </c>
      <c r="K761" s="916">
        <v>2453000</v>
      </c>
      <c r="L761" s="132">
        <f t="shared" si="27"/>
        <v>0</v>
      </c>
      <c r="M761" s="243" t="s">
        <v>591</v>
      </c>
      <c r="N761" s="917" t="s">
        <v>591</v>
      </c>
      <c r="O761" s="1566" t="s">
        <v>591</v>
      </c>
      <c r="P761" s="683"/>
      <c r="Q761" s="918" t="s">
        <v>1578</v>
      </c>
      <c r="R761" s="816" t="s">
        <v>591</v>
      </c>
    </row>
    <row r="762" spans="1:18">
      <c r="A762" s="99" t="s">
        <v>1623</v>
      </c>
      <c r="B762" s="215">
        <v>40176</v>
      </c>
      <c r="C762" s="296" t="s">
        <v>1137</v>
      </c>
      <c r="D762" s="191" t="s">
        <v>1120</v>
      </c>
      <c r="E762" s="235" t="s">
        <v>1061</v>
      </c>
      <c r="F762" s="278" t="s">
        <v>654</v>
      </c>
      <c r="G762" s="192">
        <v>3262000</v>
      </c>
      <c r="H762" s="322" t="s">
        <v>14</v>
      </c>
      <c r="I762" s="1098"/>
      <c r="J762" s="216"/>
      <c r="K762" s="850"/>
      <c r="L762" s="298"/>
      <c r="M762" s="239"/>
      <c r="N762" s="1358"/>
      <c r="O762" s="115"/>
      <c r="P762" s="217"/>
      <c r="Q762" s="334"/>
      <c r="R762" s="1357"/>
    </row>
    <row r="763" spans="1:18">
      <c r="A763" s="99" t="s">
        <v>1623</v>
      </c>
      <c r="B763" s="215">
        <v>40176</v>
      </c>
      <c r="C763" s="296" t="s">
        <v>1082</v>
      </c>
      <c r="D763" s="191" t="s">
        <v>1065</v>
      </c>
      <c r="E763" s="235" t="s">
        <v>1050</v>
      </c>
      <c r="F763" s="278" t="s">
        <v>654</v>
      </c>
      <c r="G763" s="192">
        <v>1753000</v>
      </c>
      <c r="H763" s="322" t="s">
        <v>14</v>
      </c>
      <c r="I763" s="1098"/>
      <c r="J763" s="216"/>
      <c r="K763" s="850"/>
      <c r="L763" s="298"/>
      <c r="M763" s="239"/>
      <c r="N763" s="1358"/>
      <c r="O763" s="115"/>
      <c r="P763" s="217"/>
      <c r="Q763" s="334"/>
      <c r="R763" s="1357"/>
    </row>
    <row r="764" spans="1:18" ht="17.25" thickBot="1">
      <c r="A764" s="8" t="s">
        <v>1623</v>
      </c>
      <c r="B764" s="11">
        <v>40176</v>
      </c>
      <c r="C764" s="335" t="s">
        <v>966</v>
      </c>
      <c r="D764" s="336" t="s">
        <v>922</v>
      </c>
      <c r="E764" s="337" t="s">
        <v>985</v>
      </c>
      <c r="F764" s="338" t="s">
        <v>420</v>
      </c>
      <c r="G764" s="339">
        <v>4000000</v>
      </c>
      <c r="H764" s="340" t="s">
        <v>14</v>
      </c>
      <c r="I764" s="1102"/>
      <c r="J764" s="341"/>
      <c r="K764" s="854"/>
      <c r="L764" s="342"/>
      <c r="M764" s="343"/>
      <c r="N764" s="344"/>
      <c r="O764" s="345"/>
      <c r="P764" s="346"/>
      <c r="Q764" s="347"/>
      <c r="R764" s="555"/>
    </row>
    <row r="765" spans="1:18">
      <c r="C765" s="349"/>
    </row>
    <row r="766" spans="1:18" ht="18" customHeight="1" thickBot="1">
      <c r="F766" s="1549" t="s">
        <v>1863</v>
      </c>
      <c r="G766" s="615">
        <f>SUM(G13:G764)</f>
        <v>204940341320</v>
      </c>
      <c r="H766" s="354"/>
      <c r="I766" s="1598" t="s">
        <v>2150</v>
      </c>
      <c r="J766" s="1598"/>
      <c r="K766" s="919">
        <f>SUM(K13:K764)</f>
        <v>171523884014.12</v>
      </c>
      <c r="L766" s="369"/>
      <c r="N766" s="1651" t="s">
        <v>2149</v>
      </c>
      <c r="O766" s="1651"/>
      <c r="P766" s="1651"/>
      <c r="Q766" s="1558"/>
      <c r="R766" s="1487">
        <f>SUM(R13:R764)</f>
        <v>7152402541.1099977</v>
      </c>
    </row>
    <row r="767" spans="1:18" ht="18" customHeight="1" thickTop="1">
      <c r="C767" s="499"/>
      <c r="G767" s="1564"/>
      <c r="H767" s="640"/>
      <c r="I767" s="1623" t="s">
        <v>2151</v>
      </c>
      <c r="J767" s="1623"/>
      <c r="K767" s="644">
        <f>-(G84-K84)-(G102-K102)-G233-G303-(G407-K407)</f>
        <v>-2578099293.8800001</v>
      </c>
      <c r="L767" s="369"/>
      <c r="M767" s="369"/>
      <c r="N767" s="1558"/>
      <c r="O767" s="1558"/>
      <c r="P767" s="1558"/>
      <c r="Q767" s="1558"/>
      <c r="R767" s="556"/>
    </row>
    <row r="768" spans="1:18">
      <c r="I768" s="1653"/>
      <c r="J768" s="1653"/>
      <c r="K768" s="1653"/>
      <c r="L768" s="1653"/>
      <c r="M768" s="1555"/>
    </row>
    <row r="769" spans="1:18" ht="18" thickBot="1">
      <c r="E769" s="1651" t="s">
        <v>1906</v>
      </c>
      <c r="F769" s="1651"/>
      <c r="G769" s="1651"/>
      <c r="H769" s="1651"/>
      <c r="I769" s="1651"/>
      <c r="J769" s="439"/>
      <c r="K769" s="856">
        <f>G766+K767-K766</f>
        <v>30838358012</v>
      </c>
    </row>
    <row r="770" spans="1:18" ht="18" thickTop="1">
      <c r="E770" s="1549"/>
      <c r="F770" s="1549"/>
      <c r="G770" s="1549"/>
      <c r="H770" s="1549"/>
      <c r="I770" s="1549"/>
      <c r="J770" s="439"/>
      <c r="K770" s="857"/>
    </row>
    <row r="771" spans="1:18" ht="18" customHeight="1">
      <c r="A771" s="1652" t="s">
        <v>2226</v>
      </c>
      <c r="B771" s="1652"/>
      <c r="C771" s="1652"/>
      <c r="D771" s="1652"/>
      <c r="E771" s="1652"/>
      <c r="F771" s="1652"/>
      <c r="G771" s="1652"/>
      <c r="H771" s="1652"/>
      <c r="I771" s="1652"/>
      <c r="J771" s="1652"/>
      <c r="K771" s="1652"/>
      <c r="L771" s="1652"/>
      <c r="M771" s="1652"/>
      <c r="N771" s="1652"/>
      <c r="O771" s="1652"/>
      <c r="P771" s="1652"/>
      <c r="Q771" s="1652"/>
      <c r="R771" s="1652"/>
    </row>
    <row r="772" spans="1:18" ht="15" customHeight="1">
      <c r="A772" s="1639" t="s">
        <v>2246</v>
      </c>
      <c r="B772" s="1639"/>
      <c r="C772" s="1639"/>
      <c r="D772" s="1639"/>
      <c r="E772" s="1639"/>
      <c r="F772" s="1639"/>
      <c r="G772" s="1639"/>
      <c r="H772" s="1639"/>
      <c r="I772" s="1639"/>
      <c r="J772" s="1639"/>
      <c r="K772" s="1639"/>
      <c r="L772" s="1639"/>
      <c r="M772" s="1639"/>
      <c r="N772" s="1639"/>
      <c r="O772" s="1639"/>
      <c r="P772" s="1639"/>
      <c r="Q772" s="1639"/>
      <c r="R772" s="1639"/>
    </row>
    <row r="773" spans="1:18" ht="15" customHeight="1">
      <c r="A773" s="1639"/>
      <c r="B773" s="1639"/>
      <c r="C773" s="1639"/>
      <c r="D773" s="1639"/>
      <c r="E773" s="1639"/>
      <c r="F773" s="1639"/>
      <c r="G773" s="1639"/>
      <c r="H773" s="1639"/>
      <c r="I773" s="1639"/>
      <c r="J773" s="1639"/>
      <c r="K773" s="1639"/>
      <c r="L773" s="1639"/>
      <c r="M773" s="1639"/>
      <c r="N773" s="1639"/>
      <c r="O773" s="1639"/>
      <c r="P773" s="1639"/>
      <c r="Q773" s="1639"/>
      <c r="R773" s="1639"/>
    </row>
    <row r="774" spans="1:18" ht="15" customHeight="1">
      <c r="A774" s="1639" t="s">
        <v>2258</v>
      </c>
      <c r="B774" s="1639"/>
      <c r="C774" s="1639"/>
      <c r="D774" s="1639"/>
      <c r="E774" s="1639"/>
      <c r="F774" s="1639"/>
      <c r="G774" s="1639"/>
      <c r="H774" s="1639"/>
      <c r="I774" s="1639"/>
      <c r="J774" s="1639"/>
      <c r="K774" s="1639"/>
      <c r="L774" s="1639"/>
      <c r="M774" s="1639"/>
      <c r="N774" s="1639"/>
      <c r="O774" s="1639"/>
      <c r="P774" s="1639"/>
      <c r="Q774" s="1639"/>
      <c r="R774" s="1639"/>
    </row>
    <row r="775" spans="1:18" ht="15" customHeight="1">
      <c r="A775" s="1639"/>
      <c r="B775" s="1639"/>
      <c r="C775" s="1639"/>
      <c r="D775" s="1639"/>
      <c r="E775" s="1639"/>
      <c r="F775" s="1639"/>
      <c r="G775" s="1639"/>
      <c r="H775" s="1639"/>
      <c r="I775" s="1639"/>
      <c r="J775" s="1639"/>
      <c r="K775" s="1639"/>
      <c r="L775" s="1639"/>
      <c r="M775" s="1639"/>
      <c r="N775" s="1639"/>
      <c r="O775" s="1639"/>
      <c r="P775" s="1639"/>
      <c r="Q775" s="1639"/>
      <c r="R775" s="1639"/>
    </row>
    <row r="776" spans="1:18" ht="15" customHeight="1">
      <c r="A776" s="1639" t="s">
        <v>2152</v>
      </c>
      <c r="B776" s="1639"/>
      <c r="C776" s="1639"/>
      <c r="D776" s="1639"/>
      <c r="E776" s="1639"/>
      <c r="F776" s="1639"/>
      <c r="G776" s="1639"/>
      <c r="H776" s="1639"/>
      <c r="I776" s="1639"/>
      <c r="J776" s="1639"/>
      <c r="K776" s="1639"/>
      <c r="L776" s="1639"/>
      <c r="M776" s="1639"/>
      <c r="N776" s="1639"/>
      <c r="O776" s="1639"/>
      <c r="P776" s="1639"/>
      <c r="Q776" s="1639"/>
      <c r="R776" s="1639"/>
    </row>
    <row r="777" spans="1:18">
      <c r="A777" s="1554" t="s">
        <v>1861</v>
      </c>
    </row>
    <row r="813" ht="14.25" customHeight="1"/>
  </sheetData>
  <protectedRanges>
    <protectedRange sqref="Q13:Q16 Q18:Q19 Q342:Q390 Q713:Q716 Q317:Q340 Q499:Q521 Q523:Q529 Q562:Q606 Q531:Q560 Q392:Q497 Q608:Q659 Q661:Q711 Q209:Q315 Q21:Q207" name="Range1_1"/>
    <protectedRange sqref="N766:N767 P766:R767" name="Range1_2"/>
    <protectedRange sqref="A731:A732 B731:E742 G747 I747:P747 B743 D743:E743 B744:E747 R731:R747 H747:H764 B748:B765 A734:A764 G731:P746" name="Range1_4"/>
    <protectedRange sqref="C743" name="Range1_4_1"/>
    <protectedRange sqref="R20 N20:P20" name="Range1_3"/>
    <protectedRange sqref="Q20" name="Range1_1_1"/>
    <protectedRange sqref="R660 I660:K660 M660:P660 R316 M316:P316 R391 M391:P391 R498 M498:P498 R522 M522:P522 R561 M561:P561 R607 M607:P607 R530 M530:P530" name="Range1_5"/>
    <protectedRange sqref="Q660 Q316 Q391 Q498 Q522 Q561 Q607 Q530" name="Range1_1_2"/>
    <protectedRange sqref="R712 I712:P712 L660 L750:L761 L616 L476 L481 L488 L635" name="Range1_6"/>
    <protectedRange sqref="Q712" name="Range1_1_3"/>
    <protectedRange sqref="H772:R776 A772:F776" name="Range1_9"/>
    <protectedRange sqref="Q208" name="Range1_1_4"/>
  </protectedRanges>
  <autoFilter ref="A12:IW764">
    <filterColumn colId="8" showButton="0"/>
  </autoFilter>
  <mergeCells count="156">
    <mergeCell ref="E51:E53"/>
    <mergeCell ref="D51:D53"/>
    <mergeCell ref="F37:F39"/>
    <mergeCell ref="E37:E39"/>
    <mergeCell ref="D37:D39"/>
    <mergeCell ref="F47:F48"/>
    <mergeCell ref="G47:G48"/>
    <mergeCell ref="H47:H48"/>
    <mergeCell ref="D80:D81"/>
    <mergeCell ref="E80:E81"/>
    <mergeCell ref="A1:R1"/>
    <mergeCell ref="A3:R3"/>
    <mergeCell ref="A4:R4"/>
    <mergeCell ref="A5:R5"/>
    <mergeCell ref="A6:R6"/>
    <mergeCell ref="A7:R7"/>
    <mergeCell ref="A8:R8"/>
    <mergeCell ref="C51:C53"/>
    <mergeCell ref="B51:B53"/>
    <mergeCell ref="A51:A53"/>
    <mergeCell ref="I12:J12"/>
    <mergeCell ref="O12:P12"/>
    <mergeCell ref="N11:R11"/>
    <mergeCell ref="A9:R9"/>
    <mergeCell ref="A10:R10"/>
    <mergeCell ref="I11:K11"/>
    <mergeCell ref="G51:G53"/>
    <mergeCell ref="F51:F53"/>
    <mergeCell ref="A37:A39"/>
    <mergeCell ref="C37:C39"/>
    <mergeCell ref="B37:B39"/>
    <mergeCell ref="H37:H39"/>
    <mergeCell ref="G37:G39"/>
    <mergeCell ref="A11:A12"/>
    <mergeCell ref="L11:M11"/>
    <mergeCell ref="B11:B12"/>
    <mergeCell ref="C11:E11"/>
    <mergeCell ref="F11:H11"/>
    <mergeCell ref="A2:R2"/>
    <mergeCell ref="E47:E48"/>
    <mergeCell ref="H51:H53"/>
    <mergeCell ref="B239:B240"/>
    <mergeCell ref="C239:C240"/>
    <mergeCell ref="R80:R81"/>
    <mergeCell ref="Q80:Q81"/>
    <mergeCell ref="P80:P81"/>
    <mergeCell ref="O80:O81"/>
    <mergeCell ref="N80:N81"/>
    <mergeCell ref="D88:D89"/>
    <mergeCell ref="H88:H89"/>
    <mergeCell ref="G88:G89"/>
    <mergeCell ref="G80:G81"/>
    <mergeCell ref="H80:H81"/>
    <mergeCell ref="F80:F81"/>
    <mergeCell ref="D64:D65"/>
    <mergeCell ref="D47:D48"/>
    <mergeCell ref="D239:D240"/>
    <mergeCell ref="A414:A415"/>
    <mergeCell ref="B88:B89"/>
    <mergeCell ref="A47:A48"/>
    <mergeCell ref="B47:B48"/>
    <mergeCell ref="C47:C48"/>
    <mergeCell ref="C64:C65"/>
    <mergeCell ref="B64:B65"/>
    <mergeCell ref="A64:A65"/>
    <mergeCell ref="A340:A341"/>
    <mergeCell ref="B340:B341"/>
    <mergeCell ref="C340:C341"/>
    <mergeCell ref="A80:A81"/>
    <mergeCell ref="B80:B81"/>
    <mergeCell ref="C80:C81"/>
    <mergeCell ref="A88:A89"/>
    <mergeCell ref="C88:C89"/>
    <mergeCell ref="C114:C115"/>
    <mergeCell ref="B114:B115"/>
    <mergeCell ref="A239:A240"/>
    <mergeCell ref="C414:C415"/>
    <mergeCell ref="B414:B415"/>
    <mergeCell ref="A114:A115"/>
    <mergeCell ref="A776:R776"/>
    <mergeCell ref="R37:R39"/>
    <mergeCell ref="Q37:Q39"/>
    <mergeCell ref="O37:O39"/>
    <mergeCell ref="N37:N39"/>
    <mergeCell ref="P37:P39"/>
    <mergeCell ref="B444:B445"/>
    <mergeCell ref="A444:A445"/>
    <mergeCell ref="R64:R65"/>
    <mergeCell ref="Q64:Q65"/>
    <mergeCell ref="P64:P65"/>
    <mergeCell ref="O64:O65"/>
    <mergeCell ref="N64:N65"/>
    <mergeCell ref="H64:H65"/>
    <mergeCell ref="G64:G65"/>
    <mergeCell ref="F64:F65"/>
    <mergeCell ref="E64:E65"/>
    <mergeCell ref="A774:R775"/>
    <mergeCell ref="A772:R773"/>
    <mergeCell ref="E769:I769"/>
    <mergeCell ref="C444:C445"/>
    <mergeCell ref="A771:R771"/>
    <mergeCell ref="N766:P766"/>
    <mergeCell ref="I768:L768"/>
    <mergeCell ref="I767:J767"/>
    <mergeCell ref="C592:C593"/>
    <mergeCell ref="B592:B593"/>
    <mergeCell ref="A592:A593"/>
    <mergeCell ref="R592:R593"/>
    <mergeCell ref="Q592:Q593"/>
    <mergeCell ref="P592:P593"/>
    <mergeCell ref="O592:O593"/>
    <mergeCell ref="N592:N593"/>
    <mergeCell ref="H592:H593"/>
    <mergeCell ref="G592:G593"/>
    <mergeCell ref="F592:F593"/>
    <mergeCell ref="E592:E593"/>
    <mergeCell ref="D592:D593"/>
    <mergeCell ref="E444:E445"/>
    <mergeCell ref="D444:D445"/>
    <mergeCell ref="I766:J766"/>
    <mergeCell ref="H340:H341"/>
    <mergeCell ref="P88:P89"/>
    <mergeCell ref="D340:D341"/>
    <mergeCell ref="H114:H115"/>
    <mergeCell ref="G114:G115"/>
    <mergeCell ref="G340:G341"/>
    <mergeCell ref="N88:N89"/>
    <mergeCell ref="O88:O89"/>
    <mergeCell ref="P114:P115"/>
    <mergeCell ref="O114:O115"/>
    <mergeCell ref="N114:N115"/>
    <mergeCell ref="D414:D415"/>
    <mergeCell ref="G414:G415"/>
    <mergeCell ref="F414:F415"/>
    <mergeCell ref="E414:E415"/>
    <mergeCell ref="H414:H415"/>
    <mergeCell ref="E340:E341"/>
    <mergeCell ref="F340:F341"/>
    <mergeCell ref="E239:E240"/>
    <mergeCell ref="F239:F240"/>
    <mergeCell ref="G239:G240"/>
    <mergeCell ref="R340:R341"/>
    <mergeCell ref="Q340:Q341"/>
    <mergeCell ref="P340:P341"/>
    <mergeCell ref="O340:O341"/>
    <mergeCell ref="N340:N341"/>
    <mergeCell ref="F114:F115"/>
    <mergeCell ref="E114:E115"/>
    <mergeCell ref="D114:D115"/>
    <mergeCell ref="E88:E89"/>
    <mergeCell ref="F88:F89"/>
    <mergeCell ref="R88:R89"/>
    <mergeCell ref="Q88:Q89"/>
    <mergeCell ref="R114:R115"/>
    <mergeCell ref="Q114:Q115"/>
    <mergeCell ref="H239:H240"/>
  </mergeCells>
  <phoneticPr fontId="80"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1" max="17" man="1"/>
  </rowBreaks>
  <ignoredErrors>
    <ignoredError sqref="L415 L240" formula="1"/>
    <ignoredError sqref="A318 A758" twoDigitTextYear="1"/>
  </ignoredErrors>
</worksheet>
</file>

<file path=xl/worksheets/sheet2.xml><?xml version="1.0" encoding="utf-8"?>
<worksheet xmlns="http://schemas.openxmlformats.org/spreadsheetml/2006/main" xmlns:r="http://schemas.openxmlformats.org/officeDocument/2006/relationships">
  <dimension ref="A1:S63"/>
  <sheetViews>
    <sheetView view="pageBreakPreview" zoomScaleNormal="100" zoomScaleSheetLayoutView="100" workbookViewId="0">
      <selection sqref="A1:R1"/>
    </sheetView>
  </sheetViews>
  <sheetFormatPr defaultColWidth="17.28515625" defaultRowHeight="12.75"/>
  <cols>
    <col min="1" max="16384" width="17.28515625" style="805"/>
  </cols>
  <sheetData>
    <row r="1" spans="1:19" ht="14.25" customHeight="1">
      <c r="A1" s="1639" t="s">
        <v>1804</v>
      </c>
      <c r="B1" s="1639"/>
      <c r="C1" s="1639"/>
      <c r="D1" s="1639"/>
      <c r="E1" s="1639"/>
      <c r="F1" s="1639"/>
      <c r="G1" s="1639"/>
      <c r="H1" s="1639"/>
      <c r="I1" s="1639"/>
      <c r="J1" s="1639"/>
      <c r="K1" s="1639"/>
      <c r="L1" s="1639"/>
      <c r="M1" s="1639"/>
      <c r="N1" s="1639"/>
      <c r="O1" s="1639"/>
      <c r="P1" s="1639"/>
      <c r="Q1" s="1639"/>
      <c r="R1" s="1639"/>
      <c r="S1" s="1518"/>
    </row>
    <row r="2" spans="1:19" ht="14.25">
      <c r="A2" s="1639" t="s">
        <v>1805</v>
      </c>
      <c r="B2" s="1639"/>
      <c r="C2" s="1639"/>
      <c r="D2" s="1639"/>
      <c r="E2" s="1639"/>
      <c r="F2" s="1639"/>
      <c r="G2" s="1639"/>
      <c r="H2" s="1639"/>
      <c r="I2" s="1639"/>
      <c r="J2" s="1639"/>
      <c r="K2" s="1639"/>
      <c r="L2" s="1639"/>
      <c r="M2" s="1639"/>
      <c r="N2" s="1639"/>
      <c r="O2" s="1639"/>
      <c r="P2" s="1639"/>
      <c r="Q2" s="1639"/>
      <c r="R2" s="1639"/>
      <c r="S2" s="1518"/>
    </row>
    <row r="3" spans="1:19" ht="14.25">
      <c r="A3" s="1639"/>
      <c r="B3" s="1639"/>
      <c r="C3" s="1639"/>
      <c r="D3" s="1639"/>
      <c r="E3" s="1639"/>
      <c r="F3" s="1639"/>
      <c r="G3" s="1639"/>
      <c r="H3" s="1639"/>
      <c r="I3" s="1639"/>
      <c r="J3" s="1639"/>
      <c r="K3" s="1639"/>
      <c r="L3" s="1639"/>
      <c r="M3" s="1639"/>
      <c r="N3" s="1639"/>
      <c r="O3" s="1639"/>
      <c r="P3" s="1639"/>
      <c r="Q3" s="1639"/>
      <c r="R3" s="1639"/>
      <c r="S3" s="1518"/>
    </row>
    <row r="4" spans="1:19" ht="14.25">
      <c r="A4" s="1639" t="s">
        <v>483</v>
      </c>
      <c r="B4" s="1639"/>
      <c r="C4" s="1639"/>
      <c r="D4" s="1639"/>
      <c r="E4" s="1639"/>
      <c r="F4" s="1639"/>
      <c r="G4" s="1639"/>
      <c r="H4" s="1639"/>
      <c r="I4" s="1639"/>
      <c r="J4" s="1639"/>
      <c r="K4" s="1639"/>
      <c r="L4" s="1639"/>
      <c r="M4" s="1639"/>
      <c r="N4" s="1639"/>
      <c r="O4" s="1639"/>
      <c r="P4" s="1639"/>
      <c r="Q4" s="1639"/>
      <c r="R4" s="1639"/>
      <c r="S4" s="1518"/>
    </row>
    <row r="5" spans="1:19" ht="14.25">
      <c r="A5" s="1639" t="s">
        <v>797</v>
      </c>
      <c r="B5" s="1639"/>
      <c r="C5" s="1639"/>
      <c r="D5" s="1639"/>
      <c r="E5" s="1639"/>
      <c r="F5" s="1639"/>
      <c r="G5" s="1639"/>
      <c r="H5" s="1639"/>
      <c r="I5" s="1639"/>
      <c r="J5" s="1639"/>
      <c r="K5" s="1639"/>
      <c r="L5" s="1639"/>
      <c r="M5" s="1639"/>
      <c r="N5" s="1639"/>
      <c r="O5" s="1639"/>
      <c r="P5" s="1639"/>
      <c r="Q5" s="1639"/>
      <c r="R5" s="1639"/>
      <c r="S5" s="1518"/>
    </row>
    <row r="6" spans="1:19" ht="14.25" customHeight="1">
      <c r="A6" s="1639" t="s">
        <v>1631</v>
      </c>
      <c r="B6" s="1639"/>
      <c r="C6" s="1639"/>
      <c r="D6" s="1639"/>
      <c r="E6" s="1639"/>
      <c r="F6" s="1639"/>
      <c r="G6" s="1639"/>
      <c r="H6" s="1639"/>
      <c r="I6" s="1639"/>
      <c r="J6" s="1639"/>
      <c r="K6" s="1639"/>
      <c r="L6" s="1639"/>
      <c r="M6" s="1639"/>
      <c r="N6" s="1639"/>
      <c r="O6" s="1639"/>
      <c r="P6" s="1639"/>
      <c r="Q6" s="1639"/>
      <c r="R6" s="1639"/>
      <c r="S6" s="1511"/>
    </row>
    <row r="7" spans="1:19" ht="14.25">
      <c r="A7" s="1639" t="s">
        <v>1284</v>
      </c>
      <c r="B7" s="1639"/>
      <c r="C7" s="1639"/>
      <c r="D7" s="1639"/>
      <c r="E7" s="1639"/>
      <c r="F7" s="1639"/>
      <c r="G7" s="1639"/>
      <c r="H7" s="1639"/>
      <c r="I7" s="1639"/>
      <c r="J7" s="1639"/>
      <c r="K7" s="1639"/>
      <c r="L7" s="1639"/>
      <c r="M7" s="1639"/>
      <c r="N7" s="1639"/>
      <c r="O7" s="1639"/>
      <c r="P7" s="1639"/>
      <c r="Q7" s="1639"/>
      <c r="R7" s="1639"/>
      <c r="S7" s="1518"/>
    </row>
    <row r="8" spans="1:19" ht="14.25">
      <c r="A8" s="1639" t="s">
        <v>1286</v>
      </c>
      <c r="B8" s="1639"/>
      <c r="C8" s="1639"/>
      <c r="D8" s="1639"/>
      <c r="E8" s="1639"/>
      <c r="F8" s="1639"/>
      <c r="G8" s="1639"/>
      <c r="H8" s="1639"/>
      <c r="I8" s="1639"/>
      <c r="J8" s="1639"/>
      <c r="K8" s="1639"/>
      <c r="L8" s="1639"/>
      <c r="M8" s="1639"/>
      <c r="N8" s="1639"/>
      <c r="O8" s="1639"/>
      <c r="P8" s="1639"/>
      <c r="Q8" s="1639"/>
      <c r="R8" s="1639"/>
      <c r="S8" s="1518"/>
    </row>
    <row r="9" spans="1:19" ht="14.25">
      <c r="A9" s="1639" t="s">
        <v>1285</v>
      </c>
      <c r="B9" s="1639"/>
      <c r="C9" s="1639"/>
      <c r="D9" s="1639"/>
      <c r="E9" s="1639"/>
      <c r="F9" s="1639"/>
      <c r="G9" s="1639"/>
      <c r="H9" s="1639"/>
      <c r="I9" s="1639"/>
      <c r="J9" s="1639"/>
      <c r="K9" s="1639"/>
      <c r="L9" s="1639"/>
      <c r="M9" s="1639"/>
      <c r="N9" s="1639"/>
      <c r="O9" s="1639"/>
      <c r="P9" s="1639"/>
      <c r="Q9" s="1639"/>
      <c r="R9" s="1639"/>
      <c r="S9" s="1518"/>
    </row>
    <row r="10" spans="1:19" ht="14.25">
      <c r="A10" s="1730" t="s">
        <v>1329</v>
      </c>
      <c r="B10" s="1730"/>
      <c r="C10" s="1730"/>
      <c r="D10" s="1730"/>
      <c r="E10" s="1730"/>
      <c r="F10" s="1730"/>
      <c r="G10" s="1730"/>
      <c r="H10" s="1730"/>
      <c r="I10" s="1730"/>
      <c r="J10" s="1730"/>
      <c r="K10" s="1730"/>
      <c r="L10" s="1730"/>
      <c r="M10" s="1730"/>
      <c r="N10" s="1730"/>
      <c r="O10" s="1730"/>
      <c r="P10" s="1730"/>
      <c r="Q10" s="1730"/>
      <c r="R10" s="1730"/>
      <c r="S10" s="1518"/>
    </row>
    <row r="11" spans="1:19" ht="14.25">
      <c r="A11" s="1731" t="s">
        <v>482</v>
      </c>
      <c r="B11" s="1731"/>
      <c r="C11" s="1731"/>
      <c r="D11" s="1731"/>
      <c r="E11" s="1731"/>
      <c r="F11" s="1731"/>
      <c r="G11" s="1731"/>
      <c r="H11" s="1731"/>
      <c r="I11" s="1731"/>
      <c r="J11" s="1731"/>
      <c r="K11" s="1731"/>
      <c r="L11" s="1731"/>
      <c r="M11" s="1731"/>
      <c r="N11" s="1731"/>
      <c r="O11" s="1731"/>
      <c r="P11" s="1731"/>
      <c r="Q11" s="1731"/>
      <c r="R11" s="1731"/>
      <c r="S11" s="1518"/>
    </row>
    <row r="12" spans="1:19" ht="14.25">
      <c r="A12" s="1639" t="s">
        <v>0</v>
      </c>
      <c r="B12" s="1639"/>
      <c r="C12" s="1639"/>
      <c r="D12" s="1639"/>
      <c r="E12" s="1639"/>
      <c r="F12" s="1639"/>
      <c r="G12" s="1639"/>
      <c r="H12" s="1639"/>
      <c r="I12" s="1639"/>
      <c r="J12" s="1639"/>
      <c r="K12" s="1639"/>
      <c r="L12" s="1639"/>
      <c r="M12" s="1639"/>
      <c r="N12" s="1639"/>
      <c r="O12" s="1639"/>
      <c r="P12" s="1639"/>
      <c r="Q12" s="1639"/>
      <c r="R12" s="1639"/>
      <c r="S12" s="1518"/>
    </row>
    <row r="13" spans="1:19" ht="14.25">
      <c r="A13" s="1639" t="s">
        <v>675</v>
      </c>
      <c r="B13" s="1639"/>
      <c r="C13" s="1639"/>
      <c r="D13" s="1639"/>
      <c r="E13" s="1639"/>
      <c r="F13" s="1639"/>
      <c r="G13" s="1639"/>
      <c r="H13" s="1639"/>
      <c r="I13" s="1639"/>
      <c r="J13" s="1639"/>
      <c r="K13" s="1639"/>
      <c r="L13" s="1639"/>
      <c r="M13" s="1639"/>
      <c r="N13" s="1639"/>
      <c r="O13" s="1639"/>
      <c r="P13" s="1639"/>
      <c r="Q13" s="1639"/>
      <c r="R13" s="1639"/>
      <c r="S13" s="1518"/>
    </row>
    <row r="14" spans="1:19" ht="14.25">
      <c r="A14" s="1639" t="s">
        <v>1622</v>
      </c>
      <c r="B14" s="1639"/>
      <c r="C14" s="1639"/>
      <c r="D14" s="1639"/>
      <c r="E14" s="1639"/>
      <c r="F14" s="1639"/>
      <c r="G14" s="1639"/>
      <c r="H14" s="1639"/>
      <c r="I14" s="1639"/>
      <c r="J14" s="1639"/>
      <c r="K14" s="1639"/>
      <c r="L14" s="1639"/>
      <c r="M14" s="1639"/>
      <c r="N14" s="1639"/>
      <c r="O14" s="1639"/>
      <c r="P14" s="1639"/>
      <c r="Q14" s="1639"/>
      <c r="R14" s="1639"/>
      <c r="S14" s="1518"/>
    </row>
    <row r="15" spans="1:19" ht="14.25">
      <c r="A15" s="1639" t="s">
        <v>1899</v>
      </c>
      <c r="B15" s="1639"/>
      <c r="C15" s="1639"/>
      <c r="D15" s="1639"/>
      <c r="E15" s="1639"/>
      <c r="F15" s="1639"/>
      <c r="G15" s="1639"/>
      <c r="H15" s="1639"/>
      <c r="I15" s="1639"/>
      <c r="J15" s="1639"/>
      <c r="K15" s="1639"/>
      <c r="L15" s="1639"/>
      <c r="M15" s="1639"/>
      <c r="N15" s="1639"/>
      <c r="O15" s="1639"/>
      <c r="P15" s="1639"/>
      <c r="Q15" s="1639"/>
      <c r="R15" s="1639"/>
      <c r="S15" s="1518"/>
    </row>
    <row r="16" spans="1:19" ht="14.25">
      <c r="A16" s="1639"/>
      <c r="B16" s="1639"/>
      <c r="C16" s="1639"/>
      <c r="D16" s="1639"/>
      <c r="E16" s="1639"/>
      <c r="F16" s="1639"/>
      <c r="G16" s="1639"/>
      <c r="H16" s="1639"/>
      <c r="I16" s="1639"/>
      <c r="J16" s="1639"/>
      <c r="K16" s="1639"/>
      <c r="L16" s="1639"/>
      <c r="M16" s="1639"/>
      <c r="N16" s="1639"/>
      <c r="O16" s="1639"/>
      <c r="P16" s="1639"/>
      <c r="Q16" s="1639"/>
      <c r="R16" s="1639"/>
      <c r="S16" s="1518"/>
    </row>
    <row r="17" spans="1:19" ht="14.25">
      <c r="A17" s="1639"/>
      <c r="B17" s="1639"/>
      <c r="C17" s="1639"/>
      <c r="D17" s="1639"/>
      <c r="E17" s="1639"/>
      <c r="F17" s="1639"/>
      <c r="G17" s="1639"/>
      <c r="H17" s="1639"/>
      <c r="I17" s="1639"/>
      <c r="J17" s="1639"/>
      <c r="K17" s="1639"/>
      <c r="L17" s="1639"/>
      <c r="M17" s="1639"/>
      <c r="N17" s="1639"/>
      <c r="O17" s="1639"/>
      <c r="P17" s="1639"/>
      <c r="Q17" s="1639"/>
      <c r="R17" s="1639"/>
      <c r="S17" s="1518"/>
    </row>
    <row r="18" spans="1:19" ht="14.25">
      <c r="A18" s="1639" t="s">
        <v>1458</v>
      </c>
      <c r="B18" s="1639"/>
      <c r="C18" s="1639"/>
      <c r="D18" s="1639"/>
      <c r="E18" s="1639"/>
      <c r="F18" s="1639"/>
      <c r="G18" s="1639"/>
      <c r="H18" s="1639"/>
      <c r="I18" s="1639"/>
      <c r="J18" s="1639"/>
      <c r="K18" s="1639"/>
      <c r="L18" s="1639"/>
      <c r="M18" s="1639"/>
      <c r="N18" s="1639"/>
      <c r="O18" s="1639"/>
      <c r="P18" s="1639"/>
      <c r="Q18" s="1639"/>
      <c r="R18" s="1639"/>
      <c r="S18" s="1518"/>
    </row>
    <row r="19" spans="1:19" ht="14.25">
      <c r="A19" s="1652" t="s">
        <v>1665</v>
      </c>
      <c r="B19" s="1652"/>
      <c r="C19" s="1652"/>
      <c r="D19" s="1652"/>
      <c r="E19" s="1652"/>
      <c r="F19" s="1652"/>
      <c r="G19" s="1652"/>
      <c r="H19" s="1652"/>
      <c r="I19" s="1652"/>
      <c r="J19" s="1652"/>
      <c r="K19" s="1652"/>
      <c r="L19" s="1652"/>
      <c r="M19" s="1652"/>
      <c r="N19" s="1652"/>
      <c r="O19" s="1652"/>
      <c r="P19" s="1652"/>
      <c r="Q19" s="1652"/>
      <c r="R19" s="1652"/>
      <c r="S19" s="1518"/>
    </row>
    <row r="20" spans="1:19" ht="14.25">
      <c r="A20" s="1728" t="s">
        <v>1632</v>
      </c>
      <c r="B20" s="1728"/>
      <c r="C20" s="1728"/>
      <c r="D20" s="1728"/>
      <c r="E20" s="1728"/>
      <c r="F20" s="1728"/>
      <c r="G20" s="1728"/>
      <c r="H20" s="1728"/>
      <c r="I20" s="1728"/>
      <c r="J20" s="1728"/>
      <c r="K20" s="1728"/>
      <c r="L20" s="1728"/>
      <c r="M20" s="1728"/>
      <c r="N20" s="1728"/>
      <c r="O20" s="1728"/>
      <c r="P20" s="1728"/>
      <c r="Q20" s="1728"/>
      <c r="R20" s="1728"/>
      <c r="S20" s="1510"/>
    </row>
    <row r="21" spans="1:19" ht="14.25">
      <c r="A21" s="1728" t="s">
        <v>1655</v>
      </c>
      <c r="B21" s="1728"/>
      <c r="C21" s="1728"/>
      <c r="D21" s="1728"/>
      <c r="E21" s="1728"/>
      <c r="F21" s="1728"/>
      <c r="G21" s="1728"/>
      <c r="H21" s="1728"/>
      <c r="I21" s="1728"/>
      <c r="J21" s="1728"/>
      <c r="K21" s="1728"/>
      <c r="L21" s="1728"/>
      <c r="M21" s="1728"/>
      <c r="N21" s="1728"/>
      <c r="O21" s="1728"/>
      <c r="P21" s="1728"/>
      <c r="Q21" s="1728"/>
      <c r="R21" s="1728"/>
      <c r="S21" s="1510"/>
    </row>
    <row r="22" spans="1:19" ht="14.25">
      <c r="A22" s="1729" t="s">
        <v>1792</v>
      </c>
      <c r="B22" s="1729"/>
      <c r="C22" s="1729"/>
      <c r="D22" s="1729"/>
      <c r="E22" s="1729"/>
      <c r="F22" s="1729"/>
      <c r="G22" s="1729"/>
      <c r="H22" s="1729"/>
      <c r="I22" s="1729"/>
      <c r="J22" s="1729"/>
      <c r="K22" s="1729"/>
      <c r="L22" s="1729"/>
      <c r="M22" s="1729"/>
      <c r="N22" s="1729"/>
      <c r="O22" s="1729"/>
      <c r="P22" s="1729"/>
      <c r="Q22" s="1729"/>
      <c r="R22" s="1729"/>
      <c r="S22" s="1518"/>
    </row>
    <row r="23" spans="1:19" ht="14.25">
      <c r="A23" s="1652" t="s">
        <v>1687</v>
      </c>
      <c r="B23" s="1652"/>
      <c r="C23" s="1652"/>
      <c r="D23" s="1652"/>
      <c r="E23" s="1652"/>
      <c r="F23" s="1652"/>
      <c r="G23" s="1652"/>
      <c r="H23" s="1652"/>
      <c r="I23" s="1652"/>
      <c r="J23" s="1652"/>
      <c r="K23" s="1652"/>
      <c r="L23" s="1652"/>
      <c r="M23" s="1652"/>
      <c r="N23" s="1652"/>
      <c r="O23" s="1652"/>
      <c r="P23" s="1652"/>
      <c r="Q23" s="1652"/>
      <c r="R23" s="1652"/>
      <c r="S23" s="1518"/>
    </row>
    <row r="24" spans="1:19" ht="14.25" customHeight="1">
      <c r="A24" s="1639" t="s">
        <v>1791</v>
      </c>
      <c r="B24" s="1639"/>
      <c r="C24" s="1639"/>
      <c r="D24" s="1639"/>
      <c r="E24" s="1639"/>
      <c r="F24" s="1639"/>
      <c r="G24" s="1639"/>
      <c r="H24" s="1639"/>
      <c r="I24" s="1639"/>
      <c r="J24" s="1639"/>
      <c r="K24" s="1639"/>
      <c r="L24" s="1639"/>
      <c r="M24" s="1639"/>
      <c r="N24" s="1639"/>
      <c r="O24" s="1639"/>
      <c r="P24" s="1639"/>
      <c r="Q24" s="1639"/>
      <c r="R24" s="1639"/>
      <c r="S24" s="1518"/>
    </row>
    <row r="25" spans="1:19" ht="14.25">
      <c r="A25" s="1652" t="s">
        <v>1797</v>
      </c>
      <c r="B25" s="1652"/>
      <c r="C25" s="1652"/>
      <c r="D25" s="1652"/>
      <c r="E25" s="1652"/>
      <c r="F25" s="1652"/>
      <c r="G25" s="1652"/>
      <c r="H25" s="1652"/>
      <c r="I25" s="1652"/>
      <c r="J25" s="1652"/>
      <c r="K25" s="1652"/>
      <c r="L25" s="1652"/>
      <c r="M25" s="1652"/>
      <c r="N25" s="1652"/>
      <c r="O25" s="1652"/>
      <c r="P25" s="1652"/>
      <c r="Q25" s="1652"/>
      <c r="R25" s="1652"/>
      <c r="S25" s="1518"/>
    </row>
    <row r="26" spans="1:19" ht="14.25">
      <c r="A26" s="1639" t="s">
        <v>1853</v>
      </c>
      <c r="B26" s="1639"/>
      <c r="C26" s="1639"/>
      <c r="D26" s="1639"/>
      <c r="E26" s="1639"/>
      <c r="F26" s="1639"/>
      <c r="G26" s="1639"/>
      <c r="H26" s="1639"/>
      <c r="I26" s="1639"/>
      <c r="J26" s="1639"/>
      <c r="K26" s="1639"/>
      <c r="L26" s="1639"/>
      <c r="M26" s="1639"/>
      <c r="N26" s="1639"/>
      <c r="O26" s="1639"/>
      <c r="P26" s="1639"/>
      <c r="Q26" s="1639"/>
      <c r="R26" s="1639"/>
      <c r="S26" s="1518"/>
    </row>
    <row r="27" spans="1:19" ht="14.25">
      <c r="A27" s="1639"/>
      <c r="B27" s="1639"/>
      <c r="C27" s="1639"/>
      <c r="D27" s="1639"/>
      <c r="E27" s="1639"/>
      <c r="F27" s="1639"/>
      <c r="G27" s="1639"/>
      <c r="H27" s="1639"/>
      <c r="I27" s="1639"/>
      <c r="J27" s="1639"/>
      <c r="K27" s="1639"/>
      <c r="L27" s="1639"/>
      <c r="M27" s="1639"/>
      <c r="N27" s="1639"/>
      <c r="O27" s="1639"/>
      <c r="P27" s="1639"/>
      <c r="Q27" s="1639"/>
      <c r="R27" s="1639"/>
      <c r="S27" s="1518"/>
    </row>
    <row r="28" spans="1:19" ht="14.25">
      <c r="A28" s="1652" t="s">
        <v>1833</v>
      </c>
      <c r="B28" s="1652"/>
      <c r="C28" s="1652"/>
      <c r="D28" s="1652"/>
      <c r="E28" s="1652"/>
      <c r="F28" s="1652"/>
      <c r="G28" s="1652"/>
      <c r="H28" s="1652"/>
      <c r="I28" s="1652"/>
      <c r="J28" s="1652"/>
      <c r="K28" s="1652"/>
      <c r="L28" s="1652"/>
      <c r="M28" s="1652"/>
      <c r="N28" s="1652"/>
      <c r="O28" s="1652"/>
      <c r="P28" s="1652"/>
      <c r="Q28" s="1652"/>
      <c r="R28" s="1652"/>
      <c r="S28" s="1518"/>
    </row>
    <row r="29" spans="1:19" ht="14.25">
      <c r="A29" s="1639" t="s">
        <v>1854</v>
      </c>
      <c r="B29" s="1639"/>
      <c r="C29" s="1639"/>
      <c r="D29" s="1639"/>
      <c r="E29" s="1639"/>
      <c r="F29" s="1639"/>
      <c r="G29" s="1639"/>
      <c r="H29" s="1639"/>
      <c r="I29" s="1639"/>
      <c r="J29" s="1639"/>
      <c r="K29" s="1639"/>
      <c r="L29" s="1639"/>
      <c r="M29" s="1639"/>
      <c r="N29" s="1639"/>
      <c r="O29" s="1639"/>
      <c r="P29" s="1639"/>
      <c r="Q29" s="1639"/>
      <c r="R29" s="1639"/>
      <c r="S29" s="1518"/>
    </row>
    <row r="30" spans="1:19" ht="14.25">
      <c r="A30" s="1639"/>
      <c r="B30" s="1639"/>
      <c r="C30" s="1639"/>
      <c r="D30" s="1639"/>
      <c r="E30" s="1639"/>
      <c r="F30" s="1639"/>
      <c r="G30" s="1639"/>
      <c r="H30" s="1639"/>
      <c r="I30" s="1639"/>
      <c r="J30" s="1639"/>
      <c r="K30" s="1639"/>
      <c r="L30" s="1639"/>
      <c r="M30" s="1639"/>
      <c r="N30" s="1639"/>
      <c r="O30" s="1639"/>
      <c r="P30" s="1639"/>
      <c r="Q30" s="1639"/>
      <c r="R30" s="1639"/>
      <c r="S30" s="1518"/>
    </row>
    <row r="31" spans="1:19" ht="14.25" customHeight="1">
      <c r="A31" s="1730" t="s">
        <v>2249</v>
      </c>
      <c r="B31" s="1730"/>
      <c r="C31" s="1730"/>
      <c r="D31" s="1730"/>
      <c r="E31" s="1730"/>
      <c r="F31" s="1730"/>
      <c r="G31" s="1730"/>
      <c r="H31" s="1730"/>
      <c r="I31" s="1730"/>
      <c r="J31" s="1730"/>
      <c r="K31" s="1730"/>
      <c r="L31" s="1730"/>
      <c r="M31" s="1730"/>
      <c r="N31" s="1730"/>
      <c r="O31" s="1730"/>
      <c r="P31" s="1730"/>
      <c r="Q31" s="1730"/>
      <c r="R31" s="1730"/>
      <c r="S31" s="1518"/>
    </row>
    <row r="32" spans="1:19" ht="14.25">
      <c r="A32" s="1730"/>
      <c r="B32" s="1730"/>
      <c r="C32" s="1730"/>
      <c r="D32" s="1730"/>
      <c r="E32" s="1730"/>
      <c r="F32" s="1730"/>
      <c r="G32" s="1730"/>
      <c r="H32" s="1730"/>
      <c r="I32" s="1730"/>
      <c r="J32" s="1730"/>
      <c r="K32" s="1730"/>
      <c r="L32" s="1730"/>
      <c r="M32" s="1730"/>
      <c r="N32" s="1730"/>
      <c r="O32" s="1730"/>
      <c r="P32" s="1730"/>
      <c r="Q32" s="1730"/>
      <c r="R32" s="1730"/>
      <c r="S32" s="1518"/>
    </row>
    <row r="33" spans="1:19" ht="14.25">
      <c r="A33" s="1730"/>
      <c r="B33" s="1730"/>
      <c r="C33" s="1730"/>
      <c r="D33" s="1730"/>
      <c r="E33" s="1730"/>
      <c r="F33" s="1730"/>
      <c r="G33" s="1730"/>
      <c r="H33" s="1730"/>
      <c r="I33" s="1730"/>
      <c r="J33" s="1730"/>
      <c r="K33" s="1730"/>
      <c r="L33" s="1730"/>
      <c r="M33" s="1730"/>
      <c r="N33" s="1730"/>
      <c r="O33" s="1730"/>
      <c r="P33" s="1730"/>
      <c r="Q33" s="1730"/>
      <c r="R33" s="1730"/>
      <c r="S33" s="1518"/>
    </row>
    <row r="34" spans="1:19" ht="14.25">
      <c r="A34" s="1730"/>
      <c r="B34" s="1730"/>
      <c r="C34" s="1730"/>
      <c r="D34" s="1730"/>
      <c r="E34" s="1730"/>
      <c r="F34" s="1730"/>
      <c r="G34" s="1730"/>
      <c r="H34" s="1730"/>
      <c r="I34" s="1730"/>
      <c r="J34" s="1730"/>
      <c r="K34" s="1730"/>
      <c r="L34" s="1730"/>
      <c r="M34" s="1730"/>
      <c r="N34" s="1730"/>
      <c r="O34" s="1730"/>
      <c r="P34" s="1730"/>
      <c r="Q34" s="1730"/>
      <c r="R34" s="1730"/>
      <c r="S34" s="1518"/>
    </row>
    <row r="35" spans="1:19" ht="14.25">
      <c r="A35" s="1730"/>
      <c r="B35" s="1730"/>
      <c r="C35" s="1730"/>
      <c r="D35" s="1730"/>
      <c r="E35" s="1730"/>
      <c r="F35" s="1730"/>
      <c r="G35" s="1730"/>
      <c r="H35" s="1730"/>
      <c r="I35" s="1730"/>
      <c r="J35" s="1730"/>
      <c r="K35" s="1730"/>
      <c r="L35" s="1730"/>
      <c r="M35" s="1730"/>
      <c r="N35" s="1730"/>
      <c r="O35" s="1730"/>
      <c r="P35" s="1730"/>
      <c r="Q35" s="1730"/>
      <c r="R35" s="1730"/>
      <c r="S35" s="1518"/>
    </row>
    <row r="36" spans="1:19" ht="14.25">
      <c r="A36" s="1730"/>
      <c r="B36" s="1730"/>
      <c r="C36" s="1730"/>
      <c r="D36" s="1730"/>
      <c r="E36" s="1730"/>
      <c r="F36" s="1730"/>
      <c r="G36" s="1730"/>
      <c r="H36" s="1730"/>
      <c r="I36" s="1730"/>
      <c r="J36" s="1730"/>
      <c r="K36" s="1730"/>
      <c r="L36" s="1730"/>
      <c r="M36" s="1730"/>
      <c r="N36" s="1730"/>
      <c r="O36" s="1730"/>
      <c r="P36" s="1730"/>
      <c r="Q36" s="1730"/>
      <c r="R36" s="1730"/>
      <c r="S36" s="1518"/>
    </row>
    <row r="37" spans="1:19" ht="14.25">
      <c r="A37" s="1730"/>
      <c r="B37" s="1730"/>
      <c r="C37" s="1730"/>
      <c r="D37" s="1730"/>
      <c r="E37" s="1730"/>
      <c r="F37" s="1730"/>
      <c r="G37" s="1730"/>
      <c r="H37" s="1730"/>
      <c r="I37" s="1730"/>
      <c r="J37" s="1730"/>
      <c r="K37" s="1730"/>
      <c r="L37" s="1730"/>
      <c r="M37" s="1730"/>
      <c r="N37" s="1730"/>
      <c r="O37" s="1730"/>
      <c r="P37" s="1730"/>
      <c r="Q37" s="1730"/>
      <c r="R37" s="1730"/>
      <c r="S37" s="1518"/>
    </row>
    <row r="38" spans="1:19" ht="14.25">
      <c r="A38" s="1639" t="s">
        <v>2293</v>
      </c>
      <c r="B38" s="1639"/>
      <c r="C38" s="1639"/>
      <c r="D38" s="1639"/>
      <c r="E38" s="1639"/>
      <c r="F38" s="1639"/>
      <c r="G38" s="1639"/>
      <c r="H38" s="1639"/>
      <c r="I38" s="1639"/>
      <c r="J38" s="1639"/>
      <c r="K38" s="1639"/>
      <c r="L38" s="1639"/>
      <c r="M38" s="1639"/>
      <c r="N38" s="1639"/>
      <c r="O38" s="1639"/>
      <c r="P38" s="1639"/>
      <c r="Q38" s="1639"/>
      <c r="R38" s="1639"/>
      <c r="S38" s="1518"/>
    </row>
    <row r="39" spans="1:19" ht="14.25">
      <c r="A39" s="1639"/>
      <c r="B39" s="1639"/>
      <c r="C39" s="1639"/>
      <c r="D39" s="1639"/>
      <c r="E39" s="1639"/>
      <c r="F39" s="1639"/>
      <c r="G39" s="1639"/>
      <c r="H39" s="1639"/>
      <c r="I39" s="1639"/>
      <c r="J39" s="1639"/>
      <c r="K39" s="1639"/>
      <c r="L39" s="1639"/>
      <c r="M39" s="1639"/>
      <c r="N39" s="1639"/>
      <c r="O39" s="1639"/>
      <c r="P39" s="1639"/>
      <c r="Q39" s="1639"/>
      <c r="R39" s="1639"/>
      <c r="S39" s="1518"/>
    </row>
    <row r="40" spans="1:19" ht="14.25">
      <c r="A40" s="1724" t="s">
        <v>1888</v>
      </c>
      <c r="B40" s="1724"/>
      <c r="C40" s="1724"/>
      <c r="D40" s="1724"/>
      <c r="E40" s="1724"/>
      <c r="F40" s="1724"/>
      <c r="G40" s="1724"/>
      <c r="H40" s="1724"/>
      <c r="I40" s="1724"/>
      <c r="J40" s="1724"/>
      <c r="K40" s="1724"/>
      <c r="L40" s="1724"/>
      <c r="M40" s="1724"/>
      <c r="N40" s="1724"/>
      <c r="O40" s="1724"/>
      <c r="P40" s="1724"/>
      <c r="Q40" s="1724"/>
      <c r="R40" s="1724"/>
    </row>
    <row r="41" spans="1:19" ht="14.25">
      <c r="A41" s="1724" t="s">
        <v>2228</v>
      </c>
      <c r="B41" s="1724"/>
      <c r="C41" s="1724"/>
      <c r="D41" s="1724"/>
      <c r="E41" s="1724"/>
      <c r="F41" s="1724"/>
      <c r="G41" s="1724"/>
      <c r="H41" s="1724"/>
      <c r="I41" s="1724"/>
      <c r="J41" s="1724"/>
      <c r="K41" s="1724"/>
      <c r="L41" s="1724"/>
      <c r="M41" s="1724"/>
      <c r="N41" s="1724"/>
      <c r="O41" s="1724"/>
      <c r="P41" s="1724"/>
      <c r="Q41" s="1724"/>
      <c r="R41" s="1724"/>
    </row>
    <row r="42" spans="1:19" ht="14.25" customHeight="1">
      <c r="A42" s="1725" t="s">
        <v>2141</v>
      </c>
      <c r="B42" s="1725"/>
      <c r="C42" s="1725"/>
      <c r="D42" s="1725"/>
      <c r="E42" s="1725"/>
      <c r="F42" s="1725"/>
      <c r="G42" s="1725"/>
      <c r="H42" s="1725"/>
      <c r="I42" s="1725"/>
      <c r="J42" s="1725"/>
      <c r="K42" s="1725"/>
      <c r="L42" s="1725"/>
      <c r="M42" s="1725"/>
      <c r="N42" s="1725"/>
      <c r="O42" s="1725"/>
      <c r="P42" s="1725"/>
      <c r="Q42" s="1725"/>
      <c r="R42" s="1725"/>
    </row>
    <row r="43" spans="1:19" ht="14.25" customHeight="1">
      <c r="A43" s="1725"/>
      <c r="B43" s="1725"/>
      <c r="C43" s="1725"/>
      <c r="D43" s="1725"/>
      <c r="E43" s="1725"/>
      <c r="F43" s="1725"/>
      <c r="G43" s="1725"/>
      <c r="H43" s="1725"/>
      <c r="I43" s="1725"/>
      <c r="J43" s="1725"/>
      <c r="K43" s="1725"/>
      <c r="L43" s="1725"/>
      <c r="M43" s="1725"/>
      <c r="N43" s="1725"/>
      <c r="O43" s="1725"/>
      <c r="P43" s="1725"/>
      <c r="Q43" s="1725"/>
      <c r="R43" s="1725"/>
    </row>
    <row r="44" spans="1:19" ht="14.25">
      <c r="A44" s="1724" t="s">
        <v>1921</v>
      </c>
      <c r="B44" s="1724"/>
      <c r="C44" s="1724"/>
      <c r="D44" s="1724"/>
      <c r="E44" s="1724"/>
      <c r="F44" s="1724"/>
      <c r="G44" s="1724"/>
      <c r="H44" s="1724"/>
      <c r="I44" s="1724"/>
      <c r="J44" s="1724"/>
      <c r="K44" s="1724"/>
      <c r="L44" s="1724"/>
      <c r="M44" s="1724"/>
      <c r="N44" s="1724"/>
      <c r="O44" s="1724"/>
      <c r="P44" s="1724"/>
      <c r="Q44" s="1724"/>
      <c r="R44" s="1724"/>
    </row>
    <row r="45" spans="1:19" ht="14.25" customHeight="1">
      <c r="A45" s="1639" t="s">
        <v>2220</v>
      </c>
      <c r="B45" s="1639"/>
      <c r="C45" s="1639"/>
      <c r="D45" s="1639"/>
      <c r="E45" s="1639"/>
      <c r="F45" s="1639"/>
      <c r="G45" s="1639"/>
      <c r="H45" s="1639"/>
      <c r="I45" s="1639"/>
      <c r="J45" s="1639"/>
      <c r="K45" s="1639"/>
      <c r="L45" s="1639"/>
      <c r="M45" s="1639"/>
      <c r="N45" s="1639"/>
      <c r="O45" s="1639"/>
      <c r="P45" s="1639"/>
      <c r="Q45" s="1639"/>
      <c r="R45" s="1639"/>
    </row>
    <row r="46" spans="1:19" ht="14.25" customHeight="1">
      <c r="A46" s="1639"/>
      <c r="B46" s="1639"/>
      <c r="C46" s="1639"/>
      <c r="D46" s="1639"/>
      <c r="E46" s="1639"/>
      <c r="F46" s="1639"/>
      <c r="G46" s="1639"/>
      <c r="H46" s="1639"/>
      <c r="I46" s="1639"/>
      <c r="J46" s="1639"/>
      <c r="K46" s="1639"/>
      <c r="L46" s="1639"/>
      <c r="M46" s="1639"/>
      <c r="N46" s="1639"/>
      <c r="O46" s="1639"/>
      <c r="P46" s="1639"/>
      <c r="Q46" s="1639"/>
      <c r="R46" s="1639"/>
    </row>
    <row r="47" spans="1:19" ht="14.25" customHeight="1">
      <c r="A47" s="1639" t="s">
        <v>2221</v>
      </c>
      <c r="B47" s="1639"/>
      <c r="C47" s="1639"/>
      <c r="D47" s="1639"/>
      <c r="E47" s="1639"/>
      <c r="F47" s="1639"/>
      <c r="G47" s="1639"/>
      <c r="H47" s="1639"/>
      <c r="I47" s="1639"/>
      <c r="J47" s="1639"/>
      <c r="K47" s="1639"/>
      <c r="L47" s="1639"/>
      <c r="M47" s="1639"/>
      <c r="N47" s="1639"/>
      <c r="O47" s="1639"/>
      <c r="P47" s="1639"/>
      <c r="Q47" s="1639"/>
      <c r="R47" s="1639"/>
    </row>
    <row r="48" spans="1:19" ht="14.25" customHeight="1">
      <c r="A48" s="1639"/>
      <c r="B48" s="1639"/>
      <c r="C48" s="1639"/>
      <c r="D48" s="1639"/>
      <c r="E48" s="1639"/>
      <c r="F48" s="1639"/>
      <c r="G48" s="1639"/>
      <c r="H48" s="1639"/>
      <c r="I48" s="1639"/>
      <c r="J48" s="1639"/>
      <c r="K48" s="1639"/>
      <c r="L48" s="1639"/>
      <c r="M48" s="1639"/>
      <c r="N48" s="1639"/>
      <c r="O48" s="1639"/>
      <c r="P48" s="1639"/>
      <c r="Q48" s="1639"/>
      <c r="R48" s="1639"/>
    </row>
    <row r="49" spans="1:19" ht="14.25" customHeight="1">
      <c r="A49" s="1639"/>
      <c r="B49" s="1639"/>
      <c r="C49" s="1639"/>
      <c r="D49" s="1639"/>
      <c r="E49" s="1639"/>
      <c r="F49" s="1639"/>
      <c r="G49" s="1639"/>
      <c r="H49" s="1639"/>
      <c r="I49" s="1639"/>
      <c r="J49" s="1639"/>
      <c r="K49" s="1639"/>
      <c r="L49" s="1639"/>
      <c r="M49" s="1639"/>
      <c r="N49" s="1639"/>
      <c r="O49" s="1639"/>
      <c r="P49" s="1639"/>
      <c r="Q49" s="1639"/>
      <c r="R49" s="1639"/>
    </row>
    <row r="50" spans="1:19" ht="14.25">
      <c r="A50" s="1726" t="s">
        <v>1955</v>
      </c>
      <c r="B50" s="1726"/>
      <c r="C50" s="1726"/>
      <c r="D50" s="1726"/>
      <c r="E50" s="1726"/>
      <c r="F50" s="1726"/>
      <c r="G50" s="1726"/>
      <c r="H50" s="1726"/>
      <c r="I50" s="1726"/>
      <c r="J50" s="1726"/>
      <c r="K50" s="1726"/>
      <c r="L50" s="1726"/>
      <c r="M50" s="1726"/>
      <c r="N50" s="1726"/>
      <c r="O50" s="1726"/>
      <c r="P50" s="1726"/>
      <c r="Q50" s="1726"/>
      <c r="R50" s="1726"/>
    </row>
    <row r="51" spans="1:19" ht="14.25">
      <c r="A51" s="1724" t="s">
        <v>2147</v>
      </c>
      <c r="B51" s="1724"/>
      <c r="C51" s="1724"/>
      <c r="D51" s="1724"/>
      <c r="E51" s="1724"/>
      <c r="F51" s="1724"/>
      <c r="G51" s="1724"/>
      <c r="H51" s="1724"/>
      <c r="I51" s="1724"/>
      <c r="J51" s="1724"/>
      <c r="K51" s="1724"/>
      <c r="L51" s="1724"/>
      <c r="M51" s="1724"/>
      <c r="N51" s="1724"/>
      <c r="O51" s="1724"/>
      <c r="P51" s="1724"/>
      <c r="Q51" s="1724"/>
      <c r="R51" s="1724"/>
    </row>
    <row r="52" spans="1:19" ht="14.25" customHeight="1">
      <c r="A52" s="1639" t="s">
        <v>2304</v>
      </c>
      <c r="B52" s="1639"/>
      <c r="C52" s="1639"/>
      <c r="D52" s="1639"/>
      <c r="E52" s="1639"/>
      <c r="F52" s="1639"/>
      <c r="G52" s="1639"/>
      <c r="H52" s="1639"/>
      <c r="I52" s="1639"/>
      <c r="J52" s="1639"/>
      <c r="K52" s="1639"/>
      <c r="L52" s="1639"/>
      <c r="M52" s="1639"/>
      <c r="N52" s="1639"/>
      <c r="O52" s="1639"/>
      <c r="P52" s="1639"/>
      <c r="Q52" s="1639"/>
      <c r="R52" s="1639"/>
    </row>
    <row r="53" spans="1:19" ht="14.25" customHeight="1">
      <c r="A53" s="1639"/>
      <c r="B53" s="1639"/>
      <c r="C53" s="1639"/>
      <c r="D53" s="1639"/>
      <c r="E53" s="1639"/>
      <c r="F53" s="1639"/>
      <c r="G53" s="1639"/>
      <c r="H53" s="1639"/>
      <c r="I53" s="1639"/>
      <c r="J53" s="1639"/>
      <c r="K53" s="1639"/>
      <c r="L53" s="1639"/>
      <c r="M53" s="1639"/>
      <c r="N53" s="1639"/>
      <c r="O53" s="1639"/>
      <c r="P53" s="1639"/>
      <c r="Q53" s="1639"/>
      <c r="R53" s="1639"/>
    </row>
    <row r="54" spans="1:19" ht="14.25" customHeight="1">
      <c r="A54" s="1725" t="s">
        <v>2154</v>
      </c>
      <c r="B54" s="1725"/>
      <c r="C54" s="1725"/>
      <c r="D54" s="1725"/>
      <c r="E54" s="1725"/>
      <c r="F54" s="1725"/>
      <c r="G54" s="1725"/>
      <c r="H54" s="1725"/>
      <c r="I54" s="1725"/>
      <c r="J54" s="1725"/>
      <c r="K54" s="1725"/>
      <c r="L54" s="1725"/>
      <c r="M54" s="1725"/>
      <c r="N54" s="1725"/>
      <c r="O54" s="1725"/>
      <c r="P54" s="1725"/>
      <c r="Q54" s="1725"/>
      <c r="R54" s="1725"/>
    </row>
    <row r="55" spans="1:19">
      <c r="A55" s="1725"/>
      <c r="B55" s="1725"/>
      <c r="C55" s="1725"/>
      <c r="D55" s="1725"/>
      <c r="E55" s="1725"/>
      <c r="F55" s="1725"/>
      <c r="G55" s="1725"/>
      <c r="H55" s="1725"/>
      <c r="I55" s="1725"/>
      <c r="J55" s="1725"/>
      <c r="K55" s="1725"/>
      <c r="L55" s="1725"/>
      <c r="M55" s="1725"/>
      <c r="N55" s="1725"/>
      <c r="O55" s="1725"/>
      <c r="P55" s="1725"/>
      <c r="Q55" s="1725"/>
      <c r="R55" s="1725"/>
    </row>
    <row r="56" spans="1:19" ht="14.25" customHeight="1">
      <c r="A56" s="1727" t="s">
        <v>2311</v>
      </c>
      <c r="B56" s="1727"/>
      <c r="C56" s="1727"/>
      <c r="D56" s="1727"/>
      <c r="E56" s="1727"/>
      <c r="F56" s="1727"/>
      <c r="G56" s="1727"/>
      <c r="H56" s="1727"/>
      <c r="I56" s="1727"/>
      <c r="J56" s="1727"/>
      <c r="K56" s="1727"/>
      <c r="L56" s="1727"/>
      <c r="M56" s="1727"/>
      <c r="N56" s="1727"/>
      <c r="O56" s="1727"/>
      <c r="P56" s="1727"/>
      <c r="Q56" s="1727"/>
      <c r="R56" s="1727"/>
      <c r="S56" s="940"/>
    </row>
    <row r="57" spans="1:19" ht="14.25" customHeight="1">
      <c r="A57" s="1725" t="s">
        <v>2254</v>
      </c>
      <c r="B57" s="1725"/>
      <c r="C57" s="1725"/>
      <c r="D57" s="1725"/>
      <c r="E57" s="1725"/>
      <c r="F57" s="1725"/>
      <c r="G57" s="1725"/>
      <c r="H57" s="1725"/>
      <c r="I57" s="1725"/>
      <c r="J57" s="1725"/>
      <c r="K57" s="1725"/>
      <c r="L57" s="1725"/>
      <c r="M57" s="1725"/>
      <c r="N57" s="1725"/>
      <c r="O57" s="1725"/>
      <c r="P57" s="1725"/>
      <c r="Q57" s="1725"/>
      <c r="R57" s="1725"/>
    </row>
    <row r="58" spans="1:19" ht="14.25" customHeight="1">
      <c r="A58" s="1725" t="s">
        <v>2294</v>
      </c>
      <c r="B58" s="1725"/>
      <c r="C58" s="1725"/>
      <c r="D58" s="1725"/>
      <c r="E58" s="1725"/>
      <c r="F58" s="1725"/>
      <c r="G58" s="1725"/>
      <c r="H58" s="1725"/>
      <c r="I58" s="1725"/>
      <c r="J58" s="1725"/>
      <c r="K58" s="1725"/>
      <c r="L58" s="1725"/>
      <c r="M58" s="1725"/>
      <c r="N58" s="1725"/>
      <c r="O58" s="1725"/>
      <c r="P58" s="1725"/>
      <c r="Q58" s="1725"/>
      <c r="R58" s="1725"/>
    </row>
    <row r="59" spans="1:19" ht="14.25" customHeight="1">
      <c r="A59" s="1725"/>
      <c r="B59" s="1725"/>
      <c r="C59" s="1725"/>
      <c r="D59" s="1725"/>
      <c r="E59" s="1725"/>
      <c r="F59" s="1725"/>
      <c r="G59" s="1725"/>
      <c r="H59" s="1725"/>
      <c r="I59" s="1725"/>
      <c r="J59" s="1725"/>
      <c r="K59" s="1725"/>
      <c r="L59" s="1725"/>
      <c r="M59" s="1725"/>
      <c r="N59" s="1725"/>
      <c r="O59" s="1725"/>
      <c r="P59" s="1725"/>
      <c r="Q59" s="1725"/>
      <c r="R59" s="1725"/>
    </row>
    <row r="60" spans="1:19" ht="14.25" customHeight="1">
      <c r="A60" s="1725" t="s">
        <v>2303</v>
      </c>
      <c r="B60" s="1725"/>
      <c r="C60" s="1725"/>
      <c r="D60" s="1725"/>
      <c r="E60" s="1725"/>
      <c r="F60" s="1725"/>
      <c r="G60" s="1725"/>
      <c r="H60" s="1725"/>
      <c r="I60" s="1725"/>
      <c r="J60" s="1725"/>
      <c r="K60" s="1725"/>
      <c r="L60" s="1725"/>
      <c r="M60" s="1725"/>
      <c r="N60" s="1725"/>
      <c r="O60" s="1725"/>
      <c r="P60" s="1725"/>
      <c r="Q60" s="1725"/>
      <c r="R60" s="1725"/>
    </row>
    <row r="61" spans="1:19" ht="14.25" customHeight="1">
      <c r="A61" s="1725"/>
      <c r="B61" s="1725"/>
      <c r="C61" s="1725"/>
      <c r="D61" s="1725"/>
      <c r="E61" s="1725"/>
      <c r="F61" s="1725"/>
      <c r="G61" s="1725"/>
      <c r="H61" s="1725"/>
      <c r="I61" s="1725"/>
      <c r="J61" s="1725"/>
      <c r="K61" s="1725"/>
      <c r="L61" s="1725"/>
      <c r="M61" s="1725"/>
      <c r="N61" s="1725"/>
      <c r="O61" s="1725"/>
      <c r="P61" s="1725"/>
      <c r="Q61" s="1725"/>
      <c r="R61" s="1725"/>
    </row>
    <row r="62" spans="1:19" ht="12.75" customHeight="1">
      <c r="A62" s="1725" t="s">
        <v>2305</v>
      </c>
      <c r="B62" s="1725"/>
      <c r="C62" s="1725"/>
      <c r="D62" s="1725"/>
      <c r="E62" s="1725"/>
      <c r="F62" s="1725"/>
      <c r="G62" s="1725"/>
      <c r="H62" s="1725"/>
      <c r="I62" s="1725"/>
      <c r="J62" s="1725"/>
      <c r="K62" s="1725"/>
      <c r="L62" s="1725"/>
      <c r="M62" s="1725"/>
      <c r="N62" s="1725"/>
      <c r="O62" s="1725"/>
      <c r="P62" s="1725"/>
      <c r="Q62" s="1725"/>
      <c r="R62" s="1725"/>
    </row>
    <row r="63" spans="1:19" ht="12.75" customHeight="1">
      <c r="A63" s="1725" t="s">
        <v>2319</v>
      </c>
      <c r="B63" s="1725"/>
      <c r="C63" s="1725"/>
      <c r="D63" s="1725"/>
      <c r="E63" s="1725"/>
      <c r="F63" s="1725"/>
      <c r="G63" s="1725"/>
      <c r="H63" s="1725"/>
      <c r="I63" s="1725"/>
      <c r="J63" s="1725"/>
      <c r="K63" s="1725"/>
      <c r="L63" s="1725"/>
      <c r="M63" s="1725"/>
      <c r="N63" s="1725"/>
      <c r="O63" s="1725"/>
      <c r="P63" s="1725"/>
      <c r="Q63" s="1725"/>
      <c r="R63" s="1725"/>
    </row>
  </sheetData>
  <protectedRanges>
    <protectedRange sqref="A27 I26:P26 R26 C27:R27 A30 I29:P29 R29 C30:R30 A46 I45:P45 R45 C46:R46" name="Range1_3"/>
    <protectedRange sqref="Q26 Q29 Q45" name="Range1_1_1"/>
    <protectedRange sqref="B27 B30 B46" name="Range1_4_2"/>
    <protectedRange sqref="C48:R49 I47:P47 R47 A48:A49" name="Range1_3_1"/>
    <protectedRange sqref="Q47" name="Range1_1_1_1"/>
    <protectedRange sqref="B48:B49" name="Range1_4_2_1"/>
    <protectedRange sqref="A31:A33 C31:R33" name="Range1_3_2"/>
    <protectedRange sqref="B31:B33" name="Range1_4_2_2"/>
  </protectedRanges>
  <mergeCells count="43">
    <mergeCell ref="A63:R63"/>
    <mergeCell ref="A62:R62"/>
    <mergeCell ref="A18:R18"/>
    <mergeCell ref="A7:R7"/>
    <mergeCell ref="A13:R13"/>
    <mergeCell ref="A14:R14"/>
    <mergeCell ref="A15:R17"/>
    <mergeCell ref="A8:R8"/>
    <mergeCell ref="A9:R9"/>
    <mergeCell ref="A10:R10"/>
    <mergeCell ref="A11:R11"/>
    <mergeCell ref="A12:R12"/>
    <mergeCell ref="A47:R49"/>
    <mergeCell ref="A40:R40"/>
    <mergeCell ref="A41:R41"/>
    <mergeCell ref="A31:R37"/>
    <mergeCell ref="A19:R19"/>
    <mergeCell ref="A20:R20"/>
    <mergeCell ref="A29:R30"/>
    <mergeCell ref="A21:R21"/>
    <mergeCell ref="A45:R46"/>
    <mergeCell ref="A28:R28"/>
    <mergeCell ref="A22:R22"/>
    <mergeCell ref="A44:R44"/>
    <mergeCell ref="A23:R23"/>
    <mergeCell ref="A24:R24"/>
    <mergeCell ref="A25:R25"/>
    <mergeCell ref="A26:R27"/>
    <mergeCell ref="A1:R1"/>
    <mergeCell ref="A2:R3"/>
    <mergeCell ref="A4:R4"/>
    <mergeCell ref="A5:R5"/>
    <mergeCell ref="A6:R6"/>
    <mergeCell ref="A51:R51"/>
    <mergeCell ref="A42:R43"/>
    <mergeCell ref="A38:R39"/>
    <mergeCell ref="A50:R50"/>
    <mergeCell ref="A60:R61"/>
    <mergeCell ref="A54:R55"/>
    <mergeCell ref="A52:R53"/>
    <mergeCell ref="A56:R56"/>
    <mergeCell ref="A57:R57"/>
    <mergeCell ref="A58:R59"/>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dimension ref="B1:L30"/>
  <sheetViews>
    <sheetView topLeftCell="A4" zoomScaleNormal="100" zoomScaleSheetLayoutView="75" zoomScalePageLayoutView="40" workbookViewId="0">
      <selection activeCell="B1" sqref="B1:F1"/>
    </sheetView>
  </sheetViews>
  <sheetFormatPr defaultRowHeight="14.25"/>
  <cols>
    <col min="1" max="1" width="2.7109375" style="990" customWidth="1"/>
    <col min="2" max="2" width="12.7109375" style="986" customWidth="1"/>
    <col min="3" max="3" width="2.7109375" style="986" customWidth="1"/>
    <col min="4" max="4" width="26.7109375" style="348" customWidth="1"/>
    <col min="5" max="5" width="30.85546875" style="990" customWidth="1"/>
    <col min="6" max="6" width="28.7109375" style="350" customWidth="1"/>
    <col min="7" max="7" width="30.42578125" style="987" customWidth="1"/>
    <col min="8" max="8" width="24.42578125" style="987" customWidth="1"/>
    <col min="9" max="9" width="28.28515625" style="990" customWidth="1"/>
    <col min="10" max="16384" width="9.140625" style="990"/>
  </cols>
  <sheetData>
    <row r="1" spans="2:12" ht="15">
      <c r="B1" s="1734" t="s">
        <v>1895</v>
      </c>
      <c r="C1" s="1734"/>
      <c r="D1" s="1734"/>
      <c r="E1" s="1734"/>
      <c r="F1" s="1734"/>
      <c r="G1" s="964"/>
      <c r="H1" s="964"/>
      <c r="I1" s="964"/>
    </row>
    <row r="2" spans="2:12" ht="15">
      <c r="B2" s="1734" t="s">
        <v>1894</v>
      </c>
      <c r="C2" s="1734"/>
      <c r="D2" s="1734"/>
      <c r="E2" s="1734"/>
      <c r="F2" s="1734"/>
      <c r="G2" s="964"/>
      <c r="H2" s="964"/>
      <c r="I2" s="964"/>
    </row>
    <row r="3" spans="2:12" ht="15.75" thickBot="1">
      <c r="B3" s="964"/>
      <c r="C3" s="965"/>
      <c r="D3" s="964"/>
      <c r="E3" s="964"/>
      <c r="F3" s="964"/>
      <c r="G3" s="964"/>
      <c r="H3" s="964"/>
    </row>
    <row r="4" spans="2:12" s="87" customFormat="1" ht="39.75" customHeight="1">
      <c r="B4" s="1735" t="s">
        <v>2</v>
      </c>
      <c r="C4" s="1736"/>
      <c r="D4" s="966" t="s">
        <v>2237</v>
      </c>
      <c r="E4" s="585" t="s">
        <v>1893</v>
      </c>
      <c r="F4" s="967" t="s">
        <v>2238</v>
      </c>
    </row>
    <row r="5" spans="2:12" s="989" customFormat="1" ht="30" customHeight="1">
      <c r="B5" s="968" t="s">
        <v>1896</v>
      </c>
      <c r="C5" s="969">
        <v>1</v>
      </c>
      <c r="D5" s="970">
        <v>4.1216621052775331</v>
      </c>
      <c r="E5" s="971">
        <v>1500000000</v>
      </c>
      <c r="F5" s="972">
        <f>D5*E5</f>
        <v>6182493157.9162998</v>
      </c>
      <c r="G5" s="645"/>
      <c r="H5" s="973"/>
      <c r="I5" s="895"/>
    </row>
    <row r="6" spans="2:12" s="989" customFormat="1" ht="30" customHeight="1">
      <c r="B6" s="974" t="s">
        <v>1920</v>
      </c>
      <c r="C6" s="969">
        <v>2</v>
      </c>
      <c r="D6" s="975">
        <v>3.8980000000000001</v>
      </c>
      <c r="E6" s="976">
        <v>1108971857</v>
      </c>
      <c r="F6" s="977">
        <v>4322726824.6037006</v>
      </c>
      <c r="H6" s="973"/>
      <c r="I6" s="87"/>
    </row>
    <row r="7" spans="2:12" s="989" customFormat="1" ht="30" customHeight="1">
      <c r="B7" s="974" t="s">
        <v>1940</v>
      </c>
      <c r="C7" s="969">
        <v>3</v>
      </c>
      <c r="D7" s="975">
        <v>3.9089999999999998</v>
      </c>
      <c r="E7" s="976">
        <v>1500000000</v>
      </c>
      <c r="F7" s="977">
        <v>5863489586.79</v>
      </c>
      <c r="H7" s="973"/>
      <c r="I7" s="978"/>
    </row>
    <row r="8" spans="2:12" s="989" customFormat="1" ht="30" customHeight="1">
      <c r="B8" s="991" t="s">
        <v>2234</v>
      </c>
      <c r="C8" s="992">
        <v>4</v>
      </c>
      <c r="D8" s="993">
        <v>4.2609000000000004</v>
      </c>
      <c r="E8" s="994">
        <v>1165928228</v>
      </c>
      <c r="F8" s="995">
        <v>4967921811.1899996</v>
      </c>
      <c r="H8" s="985"/>
      <c r="I8" s="87"/>
    </row>
    <row r="9" spans="2:12" s="989" customFormat="1" ht="30" customHeight="1" thickBot="1">
      <c r="B9" s="996">
        <v>40518</v>
      </c>
      <c r="C9" s="997">
        <v>5</v>
      </c>
      <c r="D9" s="998">
        <v>4.3499999999999996</v>
      </c>
      <c r="E9" s="999">
        <v>2417407607</v>
      </c>
      <c r="F9" s="1000">
        <f>D9*E9</f>
        <v>10515723090.449999</v>
      </c>
      <c r="H9" s="896"/>
      <c r="I9" s="87"/>
    </row>
    <row r="10" spans="2:12" s="989" customFormat="1" ht="30" customHeight="1" thickBot="1">
      <c r="B10" s="584"/>
      <c r="C10" s="584"/>
      <c r="E10" s="979" t="s">
        <v>1892</v>
      </c>
      <c r="F10" s="980">
        <f>SUM(F5:F9)</f>
        <v>31852354470.949997</v>
      </c>
      <c r="G10" s="984"/>
      <c r="H10" s="981"/>
      <c r="K10" s="87"/>
      <c r="L10" s="87"/>
    </row>
    <row r="11" spans="2:12" s="989" customFormat="1" ht="15" thickTop="1">
      <c r="C11" s="988"/>
      <c r="E11" s="583"/>
      <c r="F11" s="87"/>
    </row>
    <row r="12" spans="2:12" s="989" customFormat="1">
      <c r="C12" s="988"/>
      <c r="E12" s="583"/>
      <c r="F12" s="87"/>
    </row>
    <row r="13" spans="2:12" s="989" customFormat="1">
      <c r="B13" s="1732" t="s">
        <v>1922</v>
      </c>
      <c r="C13" s="1732"/>
      <c r="D13" s="1732"/>
      <c r="E13" s="1732"/>
      <c r="F13" s="1732"/>
      <c r="G13" s="1732"/>
      <c r="H13" s="1732"/>
      <c r="I13" s="1732"/>
    </row>
    <row r="14" spans="2:12" s="989" customFormat="1">
      <c r="B14" s="1732"/>
      <c r="C14" s="1732"/>
      <c r="D14" s="1732"/>
      <c r="E14" s="1732"/>
      <c r="F14" s="1732"/>
      <c r="G14" s="1732"/>
      <c r="H14" s="1732"/>
      <c r="I14" s="1732"/>
    </row>
    <row r="15" spans="2:12" s="989" customFormat="1">
      <c r="B15" s="1732" t="s">
        <v>1923</v>
      </c>
      <c r="C15" s="1732"/>
      <c r="D15" s="1732"/>
      <c r="E15" s="1732"/>
      <c r="F15" s="1732"/>
      <c r="G15" s="1732"/>
      <c r="H15" s="1732"/>
      <c r="I15" s="1732"/>
    </row>
    <row r="16" spans="2:12" s="989" customFormat="1">
      <c r="B16" s="1732"/>
      <c r="C16" s="1732"/>
      <c r="D16" s="1732"/>
      <c r="E16" s="1732"/>
      <c r="F16" s="1732"/>
      <c r="G16" s="1732"/>
      <c r="H16" s="1732"/>
      <c r="I16" s="1732"/>
    </row>
    <row r="17" spans="2:9" s="989" customFormat="1" ht="14.25" customHeight="1">
      <c r="B17" s="1732" t="s">
        <v>2142</v>
      </c>
      <c r="C17" s="1732"/>
      <c r="D17" s="1732"/>
      <c r="E17" s="1732"/>
      <c r="F17" s="1732"/>
      <c r="G17" s="1732"/>
      <c r="H17" s="1732"/>
      <c r="I17" s="1732"/>
    </row>
    <row r="18" spans="2:9" s="989" customFormat="1">
      <c r="B18" s="1732"/>
      <c r="C18" s="1732"/>
      <c r="D18" s="1732"/>
      <c r="E18" s="1732"/>
      <c r="F18" s="1732"/>
      <c r="G18" s="1732"/>
      <c r="H18" s="1732"/>
      <c r="I18" s="1732"/>
    </row>
    <row r="19" spans="2:9" s="989" customFormat="1">
      <c r="B19" s="1732" t="s">
        <v>2250</v>
      </c>
      <c r="C19" s="1732"/>
      <c r="D19" s="1732"/>
      <c r="E19" s="1732"/>
      <c r="F19" s="1732"/>
      <c r="G19" s="1732"/>
      <c r="H19" s="1732"/>
      <c r="I19" s="1732"/>
    </row>
    <row r="20" spans="2:9" s="989" customFormat="1">
      <c r="B20" s="1732"/>
      <c r="C20" s="1732"/>
      <c r="D20" s="1732"/>
      <c r="E20" s="1732"/>
      <c r="F20" s="1732"/>
      <c r="G20" s="1732"/>
      <c r="H20" s="1732"/>
      <c r="I20" s="1732"/>
    </row>
    <row r="21" spans="2:9" s="989" customFormat="1">
      <c r="B21" s="1733" t="s">
        <v>2251</v>
      </c>
      <c r="C21" s="1733"/>
      <c r="D21" s="1733"/>
      <c r="E21" s="1733"/>
      <c r="F21" s="1733"/>
      <c r="G21" s="1733"/>
      <c r="H21" s="1733"/>
      <c r="I21" s="1733"/>
    </row>
    <row r="22" spans="2:9" ht="14.25" customHeight="1">
      <c r="B22" s="1729" t="s">
        <v>2235</v>
      </c>
      <c r="C22" s="1729"/>
      <c r="D22" s="1729"/>
      <c r="E22" s="1729"/>
      <c r="F22" s="1729"/>
      <c r="G22" s="1729"/>
      <c r="H22" s="1729"/>
      <c r="I22" s="1729"/>
    </row>
    <row r="23" spans="2:9">
      <c r="B23" s="1639" t="s">
        <v>2236</v>
      </c>
      <c r="C23" s="1639"/>
      <c r="D23" s="1639"/>
      <c r="E23" s="1639"/>
      <c r="F23" s="1639"/>
      <c r="G23" s="1639"/>
      <c r="H23" s="1639"/>
      <c r="I23" s="1639"/>
    </row>
    <row r="27" spans="2:9" ht="15">
      <c r="E27" s="982"/>
    </row>
    <row r="28" spans="2:9">
      <c r="E28" s="590"/>
      <c r="F28" s="591"/>
      <c r="G28" s="593"/>
    </row>
    <row r="29" spans="2:9">
      <c r="G29" s="592"/>
    </row>
    <row r="30" spans="2:9" ht="15">
      <c r="E30" s="983"/>
      <c r="F30" s="591"/>
    </row>
  </sheetData>
  <protectedRanges>
    <protectedRange sqref="H10" name="Range1"/>
  </protectedRanges>
  <mergeCells count="10">
    <mergeCell ref="B19:I20"/>
    <mergeCell ref="B21:I21"/>
    <mergeCell ref="B22:I22"/>
    <mergeCell ref="B23:I23"/>
    <mergeCell ref="B1:F1"/>
    <mergeCell ref="B2:F2"/>
    <mergeCell ref="B4:C4"/>
    <mergeCell ref="B13:I14"/>
    <mergeCell ref="B15:I16"/>
    <mergeCell ref="B17:I18"/>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IX135"/>
  <sheetViews>
    <sheetView view="pageBreakPreview" zoomScale="85" zoomScaleNormal="85" zoomScaleSheetLayoutView="85" zoomScalePageLayoutView="40" workbookViewId="0">
      <selection activeCell="C32" sqref="C32"/>
    </sheetView>
  </sheetViews>
  <sheetFormatPr defaultRowHeight="16.5"/>
  <cols>
    <col min="1" max="1" width="11.5703125" style="899" bestFit="1" customWidth="1"/>
    <col min="2" max="2" width="14.85546875" style="348" customWidth="1"/>
    <col min="3" max="3" width="70.28515625" style="904" bestFit="1" customWidth="1"/>
    <col min="4" max="4" width="19.85546875" style="902" bestFit="1" customWidth="1"/>
    <col min="5" max="5" width="6.85546875" style="898" bestFit="1" customWidth="1"/>
    <col min="6" max="6" width="32.7109375" style="904" bestFit="1" customWidth="1"/>
    <col min="7" max="7" width="22.7109375" style="904" customWidth="1"/>
    <col min="8" max="8" width="25" style="904" bestFit="1" customWidth="1"/>
    <col min="9" max="9" width="26.42578125" style="350" bestFit="1" customWidth="1"/>
    <col min="10" max="10" width="13.7109375" style="898" customWidth="1"/>
    <col min="11" max="11" width="14.140625" style="898" customWidth="1"/>
    <col min="12" max="12" width="2.42578125" style="351" customWidth="1"/>
    <col min="13" max="13" width="20.140625" style="352" customWidth="1"/>
    <col min="14" max="14" width="25.5703125" style="352" customWidth="1"/>
    <col min="15" max="16384" width="9.140625" style="904"/>
  </cols>
  <sheetData>
    <row r="1" spans="1:14" ht="15">
      <c r="A1" s="1737" t="s">
        <v>1943</v>
      </c>
      <c r="B1" s="1737"/>
      <c r="C1" s="1737"/>
      <c r="D1" s="1737"/>
      <c r="E1" s="1737"/>
      <c r="F1" s="1737"/>
      <c r="G1" s="1737"/>
      <c r="H1" s="1737"/>
      <c r="I1" s="1737"/>
      <c r="J1" s="1737"/>
      <c r="K1" s="1737"/>
      <c r="L1" s="1737"/>
      <c r="M1" s="1737"/>
      <c r="N1" s="1737"/>
    </row>
    <row r="2" spans="1:14" ht="15.75" thickBot="1">
      <c r="A2" s="1737"/>
      <c r="B2" s="1737"/>
      <c r="C2" s="1737"/>
      <c r="D2" s="1737"/>
      <c r="E2" s="1737"/>
      <c r="F2" s="1737"/>
      <c r="G2" s="1737"/>
      <c r="H2" s="1737"/>
      <c r="I2" s="1737"/>
      <c r="J2" s="1737"/>
      <c r="K2" s="1737"/>
      <c r="L2" s="1737"/>
      <c r="M2" s="1737"/>
      <c r="N2" s="1737"/>
    </row>
    <row r="3" spans="1:14" s="902" customFormat="1" ht="30.75" customHeight="1">
      <c r="A3" s="1674" t="s">
        <v>943</v>
      </c>
      <c r="B3" s="1738" t="s">
        <v>1270</v>
      </c>
      <c r="C3" s="1740" t="s">
        <v>4</v>
      </c>
      <c r="D3" s="1740"/>
      <c r="E3" s="1741"/>
      <c r="F3" s="1682" t="s">
        <v>1271</v>
      </c>
      <c r="G3" s="1742"/>
      <c r="H3" s="1742"/>
      <c r="I3" s="1683"/>
      <c r="J3" s="1684"/>
      <c r="K3" s="1676" t="s">
        <v>1944</v>
      </c>
      <c r="L3" s="1743"/>
      <c r="M3" s="1743"/>
      <c r="N3" s="1677"/>
    </row>
    <row r="4" spans="1:14" s="87" customFormat="1" ht="48.75" customHeight="1" thickBot="1">
      <c r="A4" s="1675"/>
      <c r="B4" s="1739"/>
      <c r="C4" s="634" t="s">
        <v>6</v>
      </c>
      <c r="D4" s="634" t="s">
        <v>7</v>
      </c>
      <c r="E4" s="635" t="s">
        <v>8</v>
      </c>
      <c r="F4" s="636" t="s">
        <v>1272</v>
      </c>
      <c r="G4" s="637" t="s">
        <v>1945</v>
      </c>
      <c r="H4" s="637" t="s">
        <v>1946</v>
      </c>
      <c r="I4" s="638" t="s">
        <v>1275</v>
      </c>
      <c r="J4" s="635" t="s">
        <v>1273</v>
      </c>
      <c r="K4" s="1744" t="s">
        <v>2</v>
      </c>
      <c r="L4" s="1745"/>
      <c r="M4" s="903" t="s">
        <v>1606</v>
      </c>
      <c r="N4" s="639" t="s">
        <v>1947</v>
      </c>
    </row>
    <row r="5" spans="1:14">
      <c r="A5" s="99">
        <v>1</v>
      </c>
      <c r="B5" s="215">
        <v>40389</v>
      </c>
      <c r="C5" s="202" t="s">
        <v>1514</v>
      </c>
      <c r="D5" s="203" t="s">
        <v>1511</v>
      </c>
      <c r="E5" s="660" t="s">
        <v>1003</v>
      </c>
      <c r="F5" s="661" t="s">
        <v>1401</v>
      </c>
      <c r="G5" s="662">
        <v>14000000</v>
      </c>
      <c r="H5" s="663">
        <v>0</v>
      </c>
      <c r="I5" s="664">
        <f t="shared" ref="I5:I12" si="0">G5+H5</f>
        <v>14000000</v>
      </c>
      <c r="J5" s="205" t="s">
        <v>14</v>
      </c>
      <c r="K5" s="297"/>
      <c r="L5" s="217"/>
      <c r="M5" s="298"/>
      <c r="N5" s="292"/>
    </row>
    <row r="6" spans="1:14">
      <c r="A6" s="113" t="s">
        <v>1948</v>
      </c>
      <c r="B6" s="285">
        <v>40389</v>
      </c>
      <c r="C6" s="667" t="s">
        <v>1949</v>
      </c>
      <c r="D6" s="668" t="s">
        <v>472</v>
      </c>
      <c r="E6" s="669" t="s">
        <v>1061</v>
      </c>
      <c r="F6" s="670" t="s">
        <v>1401</v>
      </c>
      <c r="G6" s="671">
        <v>11926000</v>
      </c>
      <c r="H6" s="672">
        <v>10189000</v>
      </c>
      <c r="I6" s="192">
        <f t="shared" si="0"/>
        <v>22115000</v>
      </c>
      <c r="J6" s="266" t="s">
        <v>14</v>
      </c>
      <c r="K6" s="314"/>
      <c r="L6" s="271"/>
      <c r="M6" s="316"/>
      <c r="N6" s="315"/>
    </row>
    <row r="7" spans="1:14">
      <c r="A7" s="99" t="s">
        <v>1948</v>
      </c>
      <c r="B7" s="215">
        <v>40396</v>
      </c>
      <c r="C7" s="296" t="s">
        <v>731</v>
      </c>
      <c r="D7" s="191" t="s">
        <v>749</v>
      </c>
      <c r="E7" s="235" t="s">
        <v>992</v>
      </c>
      <c r="F7" s="657" t="s">
        <v>654</v>
      </c>
      <c r="G7" s="663">
        <v>11000000</v>
      </c>
      <c r="H7" s="663">
        <v>22800000</v>
      </c>
      <c r="I7" s="192">
        <f t="shared" si="0"/>
        <v>33800000</v>
      </c>
      <c r="J7" s="322" t="s">
        <v>14</v>
      </c>
      <c r="K7" s="297"/>
      <c r="L7" s="217"/>
      <c r="M7" s="675"/>
      <c r="N7" s="324"/>
    </row>
    <row r="8" spans="1:14">
      <c r="A8" s="99">
        <v>1</v>
      </c>
      <c r="B8" s="215">
        <v>40403</v>
      </c>
      <c r="C8" s="296" t="s">
        <v>1391</v>
      </c>
      <c r="D8" s="191" t="s">
        <v>1397</v>
      </c>
      <c r="E8" s="235" t="s">
        <v>985</v>
      </c>
      <c r="F8" s="657" t="s">
        <v>1401</v>
      </c>
      <c r="G8" s="663">
        <v>6784000</v>
      </c>
      <c r="H8" s="663">
        <v>0</v>
      </c>
      <c r="I8" s="192">
        <f t="shared" si="0"/>
        <v>6784000</v>
      </c>
      <c r="J8" s="322" t="s">
        <v>14</v>
      </c>
      <c r="K8" s="297"/>
      <c r="L8" s="217"/>
      <c r="M8" s="675"/>
      <c r="N8" s="324"/>
    </row>
    <row r="9" spans="1:14">
      <c r="A9" s="99">
        <v>1</v>
      </c>
      <c r="B9" s="215">
        <v>40403</v>
      </c>
      <c r="C9" s="310" t="s">
        <v>1183</v>
      </c>
      <c r="D9" s="786" t="s">
        <v>934</v>
      </c>
      <c r="E9" s="900" t="s">
        <v>1050</v>
      </c>
      <c r="F9" s="648" t="s">
        <v>654</v>
      </c>
      <c r="G9" s="663">
        <v>7462000</v>
      </c>
      <c r="H9" s="672">
        <v>0</v>
      </c>
      <c r="I9" s="790"/>
      <c r="J9" s="787" t="s">
        <v>14</v>
      </c>
      <c r="K9" s="314"/>
      <c r="L9" s="271"/>
      <c r="M9" s="788"/>
      <c r="N9" s="789"/>
    </row>
    <row r="10" spans="1:14">
      <c r="A10" s="260" t="s">
        <v>2009</v>
      </c>
      <c r="B10" s="371">
        <v>40438</v>
      </c>
      <c r="C10" s="300"/>
      <c r="D10" s="699"/>
      <c r="E10" s="901"/>
      <c r="F10" s="700" t="s">
        <v>654</v>
      </c>
      <c r="G10" s="701">
        <v>0</v>
      </c>
      <c r="H10" s="701">
        <v>4379000</v>
      </c>
      <c r="I10" s="327">
        <f>G9+H10</f>
        <v>11841000</v>
      </c>
      <c r="J10" s="787" t="s">
        <v>14</v>
      </c>
      <c r="K10" s="304"/>
      <c r="L10" s="309"/>
      <c r="M10" s="695"/>
      <c r="N10" s="329"/>
    </row>
    <row r="11" spans="1:14">
      <c r="A11" s="99">
        <v>1</v>
      </c>
      <c r="B11" s="215">
        <v>40403</v>
      </c>
      <c r="C11" s="296" t="s">
        <v>896</v>
      </c>
      <c r="D11" s="191" t="s">
        <v>922</v>
      </c>
      <c r="E11" s="235" t="s">
        <v>33</v>
      </c>
      <c r="F11" s="657" t="s">
        <v>654</v>
      </c>
      <c r="G11" s="663">
        <v>3000000</v>
      </c>
      <c r="H11" s="663">
        <v>0</v>
      </c>
      <c r="I11" s="192">
        <f>G11+H11</f>
        <v>3000000</v>
      </c>
      <c r="J11" s="322" t="s">
        <v>14</v>
      </c>
      <c r="K11" s="297"/>
      <c r="L11" s="217"/>
      <c r="M11" s="675"/>
      <c r="N11" s="324"/>
    </row>
    <row r="12" spans="1:14">
      <c r="A12" s="99">
        <v>1</v>
      </c>
      <c r="B12" s="215">
        <v>40403</v>
      </c>
      <c r="C12" s="296" t="s">
        <v>1195</v>
      </c>
      <c r="D12" s="191" t="s">
        <v>1207</v>
      </c>
      <c r="E12" s="235" t="s">
        <v>132</v>
      </c>
      <c r="F12" s="657" t="s">
        <v>654</v>
      </c>
      <c r="G12" s="663">
        <v>17000000</v>
      </c>
      <c r="H12" s="663">
        <v>0</v>
      </c>
      <c r="I12" s="192">
        <f t="shared" si="0"/>
        <v>17000000</v>
      </c>
      <c r="J12" s="322" t="s">
        <v>14</v>
      </c>
      <c r="K12" s="297"/>
      <c r="L12" s="217"/>
      <c r="M12" s="675"/>
      <c r="N12" s="324"/>
    </row>
    <row r="13" spans="1:14">
      <c r="A13" s="99">
        <v>1</v>
      </c>
      <c r="B13" s="215">
        <v>40403</v>
      </c>
      <c r="C13" s="296" t="s">
        <v>1287</v>
      </c>
      <c r="D13" s="191" t="s">
        <v>1293</v>
      </c>
      <c r="E13" s="235" t="s">
        <v>1024</v>
      </c>
      <c r="F13" s="657" t="s">
        <v>654</v>
      </c>
      <c r="G13" s="663">
        <v>2795000</v>
      </c>
      <c r="H13" s="663">
        <v>0</v>
      </c>
      <c r="I13" s="192">
        <f>G13+H13</f>
        <v>2795000</v>
      </c>
      <c r="J13" s="322" t="s">
        <v>14</v>
      </c>
      <c r="K13" s="297"/>
      <c r="L13" s="217"/>
      <c r="M13" s="675"/>
      <c r="N13" s="324"/>
    </row>
    <row r="14" spans="1:14">
      <c r="A14" s="99">
        <v>1</v>
      </c>
      <c r="B14" s="215">
        <v>40410</v>
      </c>
      <c r="C14" s="310" t="s">
        <v>1977</v>
      </c>
      <c r="D14" s="786" t="s">
        <v>1978</v>
      </c>
      <c r="E14" s="900" t="s">
        <v>987</v>
      </c>
      <c r="F14" s="657" t="s">
        <v>654</v>
      </c>
      <c r="G14" s="663">
        <v>5500000</v>
      </c>
      <c r="H14" s="672">
        <v>0</v>
      </c>
      <c r="I14" s="807"/>
      <c r="J14" s="322" t="s">
        <v>14</v>
      </c>
      <c r="K14" s="314"/>
      <c r="L14" s="271"/>
      <c r="M14" s="788"/>
      <c r="N14" s="789"/>
    </row>
    <row r="15" spans="1:14">
      <c r="A15" s="99" t="s">
        <v>2009</v>
      </c>
      <c r="B15" s="215">
        <v>40445</v>
      </c>
      <c r="C15" s="300"/>
      <c r="D15" s="699"/>
      <c r="E15" s="901"/>
      <c r="F15" s="657" t="s">
        <v>654</v>
      </c>
      <c r="G15" s="663">
        <v>0</v>
      </c>
      <c r="H15" s="701">
        <v>4836000</v>
      </c>
      <c r="I15" s="327">
        <f>G14+H15</f>
        <v>10336000</v>
      </c>
      <c r="J15" s="322" t="s">
        <v>14</v>
      </c>
      <c r="K15" s="304"/>
      <c r="L15" s="309"/>
      <c r="M15" s="695"/>
      <c r="N15" s="329"/>
    </row>
    <row r="16" spans="1:14">
      <c r="A16" s="99">
        <v>1</v>
      </c>
      <c r="B16" s="215">
        <v>40410</v>
      </c>
      <c r="C16" s="296" t="s">
        <v>279</v>
      </c>
      <c r="D16" s="191" t="s">
        <v>290</v>
      </c>
      <c r="E16" s="235" t="s">
        <v>704</v>
      </c>
      <c r="F16" s="657" t="s">
        <v>654</v>
      </c>
      <c r="G16" s="663">
        <v>11735000</v>
      </c>
      <c r="H16" s="663">
        <v>0</v>
      </c>
      <c r="I16" s="192">
        <f>G16+H16</f>
        <v>11735000</v>
      </c>
      <c r="J16" s="322" t="s">
        <v>14</v>
      </c>
      <c r="K16" s="297"/>
      <c r="L16" s="217"/>
      <c r="M16" s="675"/>
      <c r="N16" s="324"/>
    </row>
    <row r="17" spans="1:14">
      <c r="A17" s="99">
        <v>1</v>
      </c>
      <c r="B17" s="215">
        <v>40417</v>
      </c>
      <c r="C17" s="296" t="s">
        <v>714</v>
      </c>
      <c r="D17" s="191" t="s">
        <v>131</v>
      </c>
      <c r="E17" s="235" t="s">
        <v>16</v>
      </c>
      <c r="F17" s="657" t="s">
        <v>654</v>
      </c>
      <c r="G17" s="663">
        <v>18980000</v>
      </c>
      <c r="H17" s="663">
        <v>0</v>
      </c>
      <c r="I17" s="192">
        <f>G17+H17</f>
        <v>18980000</v>
      </c>
      <c r="J17" s="322" t="s">
        <v>14</v>
      </c>
      <c r="K17" s="297"/>
      <c r="L17" s="217"/>
      <c r="M17" s="675"/>
      <c r="N17" s="324"/>
    </row>
    <row r="18" spans="1:14">
      <c r="A18" s="260"/>
      <c r="B18" s="371">
        <v>40424</v>
      </c>
      <c r="C18" s="300" t="s">
        <v>1994</v>
      </c>
      <c r="D18" s="699" t="s">
        <v>1995</v>
      </c>
      <c r="E18" s="901" t="s">
        <v>1003</v>
      </c>
      <c r="F18" s="700" t="s">
        <v>1401</v>
      </c>
      <c r="G18" s="701">
        <v>0</v>
      </c>
      <c r="H18" s="701">
        <v>0</v>
      </c>
      <c r="I18" s="327">
        <v>3154000</v>
      </c>
      <c r="J18" s="328" t="s">
        <v>14</v>
      </c>
      <c r="K18" s="304"/>
      <c r="L18" s="309"/>
      <c r="M18" s="695"/>
      <c r="N18" s="329"/>
    </row>
    <row r="19" spans="1:14">
      <c r="A19" s="99">
        <v>1</v>
      </c>
      <c r="B19" s="215">
        <v>40424</v>
      </c>
      <c r="C19" s="296" t="s">
        <v>1996</v>
      </c>
      <c r="D19" s="191" t="s">
        <v>1997</v>
      </c>
      <c r="E19" s="235" t="s">
        <v>1064</v>
      </c>
      <c r="F19" s="657" t="s">
        <v>654</v>
      </c>
      <c r="G19" s="663">
        <v>10300000</v>
      </c>
      <c r="H19" s="663">
        <v>0</v>
      </c>
      <c r="I19" s="192">
        <f>G19+H19</f>
        <v>10300000</v>
      </c>
      <c r="J19" s="322" t="s">
        <v>14</v>
      </c>
      <c r="K19" s="297"/>
      <c r="L19" s="217"/>
      <c r="M19" s="675"/>
      <c r="N19" s="324"/>
    </row>
    <row r="20" spans="1:14">
      <c r="A20" s="99">
        <v>1</v>
      </c>
      <c r="B20" s="215">
        <v>40424</v>
      </c>
      <c r="C20" s="296" t="s">
        <v>1998</v>
      </c>
      <c r="D20" s="191" t="s">
        <v>1214</v>
      </c>
      <c r="E20" s="235" t="s">
        <v>1215</v>
      </c>
      <c r="F20" s="657" t="s">
        <v>654</v>
      </c>
      <c r="G20" s="663">
        <v>6000000</v>
      </c>
      <c r="H20" s="663">
        <v>0</v>
      </c>
      <c r="I20" s="192">
        <f>G20+H20</f>
        <v>6000000</v>
      </c>
      <c r="J20" s="322" t="s">
        <v>14</v>
      </c>
      <c r="K20" s="297"/>
      <c r="L20" s="217"/>
      <c r="M20" s="675"/>
      <c r="N20" s="324"/>
    </row>
    <row r="21" spans="1:14">
      <c r="A21" s="99" t="s">
        <v>1948</v>
      </c>
      <c r="B21" s="215">
        <v>40431</v>
      </c>
      <c r="C21" s="296" t="s">
        <v>2007</v>
      </c>
      <c r="D21" s="191" t="s">
        <v>922</v>
      </c>
      <c r="E21" s="235" t="s">
        <v>985</v>
      </c>
      <c r="F21" s="657" t="s">
        <v>1401</v>
      </c>
      <c r="G21" s="663">
        <v>4205000</v>
      </c>
      <c r="H21" s="663">
        <v>3881000</v>
      </c>
      <c r="I21" s="192">
        <f>G21+H21</f>
        <v>8086000</v>
      </c>
      <c r="J21" s="322" t="s">
        <v>14</v>
      </c>
      <c r="K21" s="297"/>
      <c r="L21" s="217"/>
      <c r="M21" s="675"/>
      <c r="N21" s="324"/>
    </row>
    <row r="22" spans="1:14">
      <c r="A22" s="260"/>
      <c r="B22" s="371">
        <v>40438</v>
      </c>
      <c r="C22" s="300" t="s">
        <v>2011</v>
      </c>
      <c r="D22" s="699" t="s">
        <v>1214</v>
      </c>
      <c r="E22" s="901" t="s">
        <v>1215</v>
      </c>
      <c r="F22" s="700" t="s">
        <v>654</v>
      </c>
      <c r="G22" s="701">
        <v>0</v>
      </c>
      <c r="H22" s="701">
        <v>0</v>
      </c>
      <c r="I22" s="327">
        <v>5781000</v>
      </c>
      <c r="J22" s="328" t="s">
        <v>14</v>
      </c>
      <c r="K22" s="304"/>
      <c r="L22" s="309"/>
      <c r="M22" s="695"/>
      <c r="N22" s="329"/>
    </row>
    <row r="23" spans="1:14">
      <c r="A23" s="99"/>
      <c r="B23" s="215">
        <v>40438</v>
      </c>
      <c r="C23" s="296" t="s">
        <v>2017</v>
      </c>
      <c r="D23" s="191" t="s">
        <v>320</v>
      </c>
      <c r="E23" s="235" t="s">
        <v>985</v>
      </c>
      <c r="F23" s="657" t="s">
        <v>1401</v>
      </c>
      <c r="G23" s="663">
        <v>0</v>
      </c>
      <c r="H23" s="663">
        <v>0</v>
      </c>
      <c r="I23" s="192">
        <v>5457000</v>
      </c>
      <c r="J23" s="322" t="s">
        <v>14</v>
      </c>
      <c r="K23" s="297"/>
      <c r="L23" s="217"/>
      <c r="M23" s="675"/>
      <c r="N23" s="324"/>
    </row>
    <row r="24" spans="1:14">
      <c r="A24" s="99"/>
      <c r="B24" s="215">
        <v>40438</v>
      </c>
      <c r="C24" s="296" t="s">
        <v>2012</v>
      </c>
      <c r="D24" s="191" t="s">
        <v>2013</v>
      </c>
      <c r="E24" s="235" t="s">
        <v>1003</v>
      </c>
      <c r="F24" s="657" t="s">
        <v>1401</v>
      </c>
      <c r="G24" s="663">
        <v>0</v>
      </c>
      <c r="H24" s="663">
        <v>0</v>
      </c>
      <c r="I24" s="192">
        <v>4520000</v>
      </c>
      <c r="J24" s="322" t="s">
        <v>14</v>
      </c>
      <c r="K24" s="297"/>
      <c r="L24" s="217"/>
      <c r="M24" s="675"/>
      <c r="N24" s="324"/>
    </row>
    <row r="25" spans="1:14">
      <c r="A25" s="99"/>
      <c r="B25" s="215">
        <v>40438</v>
      </c>
      <c r="C25" s="296" t="s">
        <v>2014</v>
      </c>
      <c r="D25" s="191" t="s">
        <v>2016</v>
      </c>
      <c r="E25" s="235" t="s">
        <v>132</v>
      </c>
      <c r="F25" s="657" t="s">
        <v>1401</v>
      </c>
      <c r="G25" s="663">
        <v>0</v>
      </c>
      <c r="H25" s="663">
        <v>0</v>
      </c>
      <c r="I25" s="192">
        <v>300000</v>
      </c>
      <c r="J25" s="322" t="s">
        <v>14</v>
      </c>
      <c r="K25" s="297"/>
      <c r="L25" s="217"/>
      <c r="M25" s="675"/>
      <c r="N25" s="324"/>
    </row>
    <row r="26" spans="1:14">
      <c r="A26" s="99">
        <v>1</v>
      </c>
      <c r="B26" s="215">
        <v>40438</v>
      </c>
      <c r="C26" s="296" t="s">
        <v>1481</v>
      </c>
      <c r="D26" s="191" t="s">
        <v>1486</v>
      </c>
      <c r="E26" s="235" t="s">
        <v>985</v>
      </c>
      <c r="F26" s="657" t="s">
        <v>1401</v>
      </c>
      <c r="G26" s="663">
        <v>7875000</v>
      </c>
      <c r="H26" s="663">
        <v>0</v>
      </c>
      <c r="I26" s="192">
        <f>G26+H26</f>
        <v>7875000</v>
      </c>
      <c r="J26" s="322" t="s">
        <v>14</v>
      </c>
      <c r="K26" s="297"/>
      <c r="L26" s="217"/>
      <c r="M26" s="675"/>
      <c r="N26" s="324"/>
    </row>
    <row r="27" spans="1:14">
      <c r="A27" s="260" t="s">
        <v>1948</v>
      </c>
      <c r="B27" s="371">
        <v>40445</v>
      </c>
      <c r="C27" s="817" t="s">
        <v>903</v>
      </c>
      <c r="D27" s="818" t="s">
        <v>929</v>
      </c>
      <c r="E27" s="819" t="s">
        <v>1127</v>
      </c>
      <c r="F27" s="820" t="s">
        <v>654</v>
      </c>
      <c r="G27" s="821">
        <v>5645000</v>
      </c>
      <c r="H27" s="701">
        <v>5689000</v>
      </c>
      <c r="I27" s="822">
        <f t="shared" ref="I27:I28" si="1">G27+H27</f>
        <v>11334000</v>
      </c>
      <c r="J27" s="252" t="s">
        <v>14</v>
      </c>
      <c r="K27" s="304"/>
      <c r="L27" s="309"/>
      <c r="M27" s="307"/>
      <c r="N27" s="306"/>
    </row>
    <row r="28" spans="1:14">
      <c r="A28" s="113">
        <v>1</v>
      </c>
      <c r="B28" s="285">
        <v>40445</v>
      </c>
      <c r="C28" s="667" t="s">
        <v>978</v>
      </c>
      <c r="D28" s="668" t="s">
        <v>1016</v>
      </c>
      <c r="E28" s="669" t="s">
        <v>987</v>
      </c>
      <c r="F28" s="661" t="s">
        <v>654</v>
      </c>
      <c r="G28" s="671">
        <v>5146000</v>
      </c>
      <c r="H28" s="701">
        <v>0</v>
      </c>
      <c r="I28" s="192">
        <f t="shared" si="1"/>
        <v>5146000</v>
      </c>
      <c r="J28" s="266" t="s">
        <v>14</v>
      </c>
      <c r="K28" s="314"/>
      <c r="L28" s="271"/>
      <c r="M28" s="316"/>
      <c r="N28" s="315"/>
    </row>
    <row r="29" spans="1:14">
      <c r="A29" s="99"/>
      <c r="B29" s="215">
        <v>40445</v>
      </c>
      <c r="C29" s="296" t="s">
        <v>2039</v>
      </c>
      <c r="D29" s="191" t="s">
        <v>2040</v>
      </c>
      <c r="E29" s="235" t="s">
        <v>1050</v>
      </c>
      <c r="F29" s="661" t="s">
        <v>654</v>
      </c>
      <c r="G29" s="663">
        <v>0</v>
      </c>
      <c r="H29" s="701">
        <v>0</v>
      </c>
      <c r="I29" s="663">
        <v>3372000</v>
      </c>
      <c r="J29" s="322" t="s">
        <v>14</v>
      </c>
      <c r="K29" s="297"/>
      <c r="L29" s="217"/>
      <c r="M29" s="675"/>
      <c r="N29" s="324"/>
    </row>
    <row r="30" spans="1:14">
      <c r="A30" s="99"/>
      <c r="B30" s="285">
        <v>40445</v>
      </c>
      <c r="C30" s="296" t="s">
        <v>2041</v>
      </c>
      <c r="D30" s="191" t="s">
        <v>2042</v>
      </c>
      <c r="E30" s="235" t="s">
        <v>1211</v>
      </c>
      <c r="F30" s="661" t="s">
        <v>1401</v>
      </c>
      <c r="G30" s="663">
        <v>0</v>
      </c>
      <c r="H30" s="701">
        <v>0</v>
      </c>
      <c r="I30" s="663">
        <v>1915000</v>
      </c>
      <c r="J30" s="322" t="s">
        <v>14</v>
      </c>
      <c r="K30" s="297"/>
      <c r="L30" s="217"/>
      <c r="M30" s="675"/>
      <c r="N30" s="324"/>
    </row>
    <row r="31" spans="1:14">
      <c r="A31" s="99"/>
      <c r="B31" s="215">
        <v>40445</v>
      </c>
      <c r="C31" s="296" t="s">
        <v>2043</v>
      </c>
      <c r="D31" s="191" t="s">
        <v>15</v>
      </c>
      <c r="E31" s="235" t="s">
        <v>132</v>
      </c>
      <c r="F31" s="661" t="s">
        <v>1401</v>
      </c>
      <c r="G31" s="663">
        <v>0</v>
      </c>
      <c r="H31" s="701">
        <v>0</v>
      </c>
      <c r="I31" s="663">
        <v>898000</v>
      </c>
      <c r="J31" s="322" t="s">
        <v>14</v>
      </c>
      <c r="K31" s="297"/>
      <c r="L31" s="217"/>
      <c r="M31" s="675"/>
      <c r="N31" s="324"/>
    </row>
    <row r="32" spans="1:14">
      <c r="A32" s="260"/>
      <c r="B32" s="823">
        <v>40445</v>
      </c>
      <c r="C32" s="300" t="s">
        <v>2044</v>
      </c>
      <c r="D32" s="699" t="s">
        <v>2045</v>
      </c>
      <c r="E32" s="901" t="s">
        <v>1010</v>
      </c>
      <c r="F32" s="661" t="s">
        <v>1401</v>
      </c>
      <c r="G32" s="663">
        <v>0</v>
      </c>
      <c r="H32" s="701">
        <v>0</v>
      </c>
      <c r="I32" s="701">
        <v>2500000</v>
      </c>
      <c r="J32" s="824" t="s">
        <v>14</v>
      </c>
      <c r="K32" s="304"/>
      <c r="L32" s="309"/>
      <c r="M32" s="695"/>
      <c r="N32" s="329"/>
    </row>
    <row r="33" spans="1:14">
      <c r="A33" s="99"/>
      <c r="B33" s="215">
        <v>40445</v>
      </c>
      <c r="C33" s="296" t="s">
        <v>2046</v>
      </c>
      <c r="D33" s="191" t="s">
        <v>131</v>
      </c>
      <c r="E33" s="235" t="s">
        <v>132</v>
      </c>
      <c r="F33" s="661" t="s">
        <v>1401</v>
      </c>
      <c r="G33" s="663">
        <v>0</v>
      </c>
      <c r="H33" s="701">
        <v>0</v>
      </c>
      <c r="I33" s="663">
        <v>283000</v>
      </c>
      <c r="J33" s="322" t="s">
        <v>14</v>
      </c>
      <c r="K33" s="297"/>
      <c r="L33" s="217"/>
      <c r="M33" s="675"/>
      <c r="N33" s="324"/>
    </row>
    <row r="34" spans="1:14">
      <c r="A34" s="99"/>
      <c r="B34" s="285">
        <v>40445</v>
      </c>
      <c r="C34" s="296" t="s">
        <v>2047</v>
      </c>
      <c r="D34" s="191" t="s">
        <v>2048</v>
      </c>
      <c r="E34" s="235" t="s">
        <v>2049</v>
      </c>
      <c r="F34" s="661" t="s">
        <v>1401</v>
      </c>
      <c r="G34" s="663">
        <v>0</v>
      </c>
      <c r="H34" s="701">
        <v>0</v>
      </c>
      <c r="I34" s="663">
        <v>1657000</v>
      </c>
      <c r="J34" s="322" t="s">
        <v>14</v>
      </c>
      <c r="K34" s="297"/>
      <c r="L34" s="217"/>
      <c r="M34" s="675"/>
      <c r="N34" s="324"/>
    </row>
    <row r="35" spans="1:14">
      <c r="A35" s="99"/>
      <c r="B35" s="215">
        <v>40445</v>
      </c>
      <c r="C35" s="296" t="s">
        <v>2050</v>
      </c>
      <c r="D35" s="191" t="s">
        <v>2051</v>
      </c>
      <c r="E35" s="235" t="s">
        <v>1039</v>
      </c>
      <c r="F35" s="661" t="s">
        <v>1401</v>
      </c>
      <c r="G35" s="663">
        <v>0</v>
      </c>
      <c r="H35" s="701">
        <v>0</v>
      </c>
      <c r="I35" s="663">
        <v>10000</v>
      </c>
      <c r="J35" s="322" t="s">
        <v>14</v>
      </c>
      <c r="K35" s="297"/>
      <c r="L35" s="217"/>
      <c r="M35" s="675"/>
      <c r="N35" s="324"/>
    </row>
    <row r="36" spans="1:14">
      <c r="A36" s="99"/>
      <c r="B36" s="285">
        <v>40445</v>
      </c>
      <c r="C36" s="296" t="s">
        <v>2052</v>
      </c>
      <c r="D36" s="191" t="s">
        <v>1055</v>
      </c>
      <c r="E36" s="235" t="s">
        <v>132</v>
      </c>
      <c r="F36" s="661" t="s">
        <v>1401</v>
      </c>
      <c r="G36" s="663">
        <v>0</v>
      </c>
      <c r="H36" s="701">
        <v>0</v>
      </c>
      <c r="I36" s="663">
        <v>145000</v>
      </c>
      <c r="J36" s="322" t="s">
        <v>14</v>
      </c>
      <c r="K36" s="297"/>
      <c r="L36" s="217"/>
      <c r="M36" s="675"/>
      <c r="N36" s="324"/>
    </row>
    <row r="37" spans="1:14">
      <c r="A37" s="99"/>
      <c r="B37" s="215">
        <v>40445</v>
      </c>
      <c r="C37" s="296" t="s">
        <v>2084</v>
      </c>
      <c r="D37" s="191" t="s">
        <v>929</v>
      </c>
      <c r="E37" s="235" t="s">
        <v>1127</v>
      </c>
      <c r="F37" s="661" t="s">
        <v>1401</v>
      </c>
      <c r="G37" s="663">
        <v>0</v>
      </c>
      <c r="H37" s="701">
        <v>0</v>
      </c>
      <c r="I37" s="663">
        <v>424000</v>
      </c>
      <c r="J37" s="322" t="s">
        <v>14</v>
      </c>
      <c r="K37" s="297"/>
      <c r="L37" s="217"/>
      <c r="M37" s="675"/>
      <c r="N37" s="324"/>
    </row>
    <row r="38" spans="1:14">
      <c r="A38" s="99"/>
      <c r="B38" s="285">
        <v>40445</v>
      </c>
      <c r="C38" s="296" t="s">
        <v>2053</v>
      </c>
      <c r="D38" s="191" t="s">
        <v>2054</v>
      </c>
      <c r="E38" s="235" t="s">
        <v>132</v>
      </c>
      <c r="F38" s="661" t="s">
        <v>1401</v>
      </c>
      <c r="G38" s="663">
        <v>0</v>
      </c>
      <c r="H38" s="701">
        <v>0</v>
      </c>
      <c r="I38" s="663">
        <v>2234000</v>
      </c>
      <c r="J38" s="322" t="s">
        <v>14</v>
      </c>
      <c r="K38" s="297"/>
      <c r="L38" s="217"/>
      <c r="M38" s="675"/>
      <c r="N38" s="324"/>
    </row>
    <row r="39" spans="1:14">
      <c r="A39" s="260"/>
      <c r="B39" s="215">
        <v>40445</v>
      </c>
      <c r="C39" s="300" t="s">
        <v>2055</v>
      </c>
      <c r="D39" s="699" t="s">
        <v>2056</v>
      </c>
      <c r="E39" s="901" t="s">
        <v>1069</v>
      </c>
      <c r="F39" s="661" t="s">
        <v>1401</v>
      </c>
      <c r="G39" s="663">
        <v>0</v>
      </c>
      <c r="H39" s="701">
        <v>0</v>
      </c>
      <c r="I39" s="701">
        <v>435000</v>
      </c>
      <c r="J39" s="328" t="s">
        <v>14</v>
      </c>
      <c r="K39" s="304"/>
      <c r="L39" s="309"/>
      <c r="M39" s="695"/>
      <c r="N39" s="329"/>
    </row>
    <row r="40" spans="1:14">
      <c r="A40" s="99"/>
      <c r="B40" s="285">
        <v>40445</v>
      </c>
      <c r="C40" s="296" t="s">
        <v>2057</v>
      </c>
      <c r="D40" s="191" t="s">
        <v>929</v>
      </c>
      <c r="E40" s="235" t="s">
        <v>1127</v>
      </c>
      <c r="F40" s="661" t="s">
        <v>1401</v>
      </c>
      <c r="G40" s="663">
        <v>0</v>
      </c>
      <c r="H40" s="701">
        <v>0</v>
      </c>
      <c r="I40" s="663">
        <v>743000</v>
      </c>
      <c r="J40" s="322" t="s">
        <v>14</v>
      </c>
      <c r="K40" s="297"/>
      <c r="L40" s="217"/>
      <c r="M40" s="675"/>
      <c r="N40" s="324"/>
    </row>
    <row r="41" spans="1:14">
      <c r="A41" s="99"/>
      <c r="B41" s="215">
        <v>40445</v>
      </c>
      <c r="C41" s="296" t="s">
        <v>2058</v>
      </c>
      <c r="D41" s="191" t="s">
        <v>2059</v>
      </c>
      <c r="E41" s="235" t="s">
        <v>987</v>
      </c>
      <c r="F41" s="661" t="s">
        <v>1401</v>
      </c>
      <c r="G41" s="663">
        <v>0</v>
      </c>
      <c r="H41" s="701">
        <v>0</v>
      </c>
      <c r="I41" s="663">
        <v>1000000</v>
      </c>
      <c r="J41" s="322" t="s">
        <v>14</v>
      </c>
      <c r="K41" s="297"/>
      <c r="L41" s="217"/>
      <c r="M41" s="675"/>
      <c r="N41" s="324"/>
    </row>
    <row r="42" spans="1:14">
      <c r="A42" s="99"/>
      <c r="B42" s="285">
        <v>40445</v>
      </c>
      <c r="C42" s="296" t="s">
        <v>2060</v>
      </c>
      <c r="D42" s="191" t="s">
        <v>2061</v>
      </c>
      <c r="E42" s="235" t="s">
        <v>999</v>
      </c>
      <c r="F42" s="661" t="s">
        <v>1401</v>
      </c>
      <c r="G42" s="663">
        <v>0</v>
      </c>
      <c r="H42" s="701">
        <v>0</v>
      </c>
      <c r="I42" s="663">
        <v>75000</v>
      </c>
      <c r="J42" s="322" t="s">
        <v>14</v>
      </c>
      <c r="K42" s="297"/>
      <c r="L42" s="217"/>
      <c r="M42" s="675"/>
      <c r="N42" s="324"/>
    </row>
    <row r="43" spans="1:14">
      <c r="A43" s="260"/>
      <c r="B43" s="215">
        <v>40445</v>
      </c>
      <c r="C43" s="300" t="s">
        <v>2062</v>
      </c>
      <c r="D43" s="699" t="s">
        <v>2063</v>
      </c>
      <c r="E43" s="901" t="s">
        <v>1064</v>
      </c>
      <c r="F43" s="661" t="s">
        <v>1401</v>
      </c>
      <c r="G43" s="663">
        <v>0</v>
      </c>
      <c r="H43" s="701">
        <v>0</v>
      </c>
      <c r="I43" s="701">
        <v>153000</v>
      </c>
      <c r="J43" s="328" t="s">
        <v>14</v>
      </c>
      <c r="K43" s="304"/>
      <c r="L43" s="309"/>
      <c r="M43" s="695"/>
      <c r="N43" s="329"/>
    </row>
    <row r="44" spans="1:14">
      <c r="A44" s="99"/>
      <c r="B44" s="285">
        <v>40445</v>
      </c>
      <c r="C44" s="296" t="s">
        <v>2064</v>
      </c>
      <c r="D44" s="191" t="s">
        <v>2065</v>
      </c>
      <c r="E44" s="235" t="s">
        <v>875</v>
      </c>
      <c r="F44" s="661" t="s">
        <v>1401</v>
      </c>
      <c r="G44" s="663">
        <v>0</v>
      </c>
      <c r="H44" s="701">
        <v>0</v>
      </c>
      <c r="I44" s="663">
        <v>2500000</v>
      </c>
      <c r="J44" s="322" t="s">
        <v>14</v>
      </c>
      <c r="K44" s="297"/>
      <c r="L44" s="217"/>
      <c r="M44" s="675"/>
      <c r="N44" s="324"/>
    </row>
    <row r="45" spans="1:14">
      <c r="A45" s="99"/>
      <c r="B45" s="215">
        <v>40445</v>
      </c>
      <c r="C45" s="296" t="s">
        <v>2066</v>
      </c>
      <c r="D45" s="191" t="s">
        <v>2067</v>
      </c>
      <c r="E45" s="235" t="s">
        <v>987</v>
      </c>
      <c r="F45" s="661" t="s">
        <v>1401</v>
      </c>
      <c r="G45" s="663">
        <v>0</v>
      </c>
      <c r="H45" s="701">
        <v>0</v>
      </c>
      <c r="I45" s="663">
        <v>2799000</v>
      </c>
      <c r="J45" s="322" t="s">
        <v>14</v>
      </c>
      <c r="K45" s="297"/>
      <c r="L45" s="217"/>
      <c r="M45" s="675"/>
      <c r="N45" s="324"/>
    </row>
    <row r="46" spans="1:14">
      <c r="A46" s="99"/>
      <c r="B46" s="215">
        <v>40445</v>
      </c>
      <c r="C46" s="296" t="s">
        <v>2068</v>
      </c>
      <c r="D46" s="191" t="s">
        <v>610</v>
      </c>
      <c r="E46" s="235" t="s">
        <v>611</v>
      </c>
      <c r="F46" s="661" t="s">
        <v>1401</v>
      </c>
      <c r="G46" s="663">
        <v>0</v>
      </c>
      <c r="H46" s="701">
        <v>0</v>
      </c>
      <c r="I46" s="663">
        <v>273000</v>
      </c>
      <c r="J46" s="322" t="s">
        <v>14</v>
      </c>
      <c r="K46" s="297"/>
      <c r="L46" s="217"/>
      <c r="M46" s="675"/>
      <c r="N46" s="324"/>
    </row>
    <row r="47" spans="1:14">
      <c r="A47" s="99"/>
      <c r="B47" s="215">
        <v>40445</v>
      </c>
      <c r="C47" s="296" t="s">
        <v>2069</v>
      </c>
      <c r="D47" s="191" t="s">
        <v>2070</v>
      </c>
      <c r="E47" s="235" t="s">
        <v>2071</v>
      </c>
      <c r="F47" s="661" t="s">
        <v>1401</v>
      </c>
      <c r="G47" s="663">
        <v>0</v>
      </c>
      <c r="H47" s="701">
        <v>0</v>
      </c>
      <c r="I47" s="663">
        <v>2650000</v>
      </c>
      <c r="J47" s="322" t="s">
        <v>14</v>
      </c>
      <c r="K47" s="297"/>
      <c r="L47" s="217"/>
      <c r="M47" s="675"/>
      <c r="N47" s="324"/>
    </row>
    <row r="48" spans="1:14">
      <c r="A48" s="260"/>
      <c r="B48" s="823">
        <v>40445</v>
      </c>
      <c r="C48" s="300" t="s">
        <v>2083</v>
      </c>
      <c r="D48" s="699" t="s">
        <v>865</v>
      </c>
      <c r="E48" s="901" t="s">
        <v>1001</v>
      </c>
      <c r="F48" s="661" t="s">
        <v>1401</v>
      </c>
      <c r="G48" s="663">
        <v>0</v>
      </c>
      <c r="H48" s="701">
        <v>0</v>
      </c>
      <c r="I48" s="701">
        <v>1096000</v>
      </c>
      <c r="J48" s="328" t="s">
        <v>14</v>
      </c>
      <c r="K48" s="304"/>
      <c r="L48" s="309"/>
      <c r="M48" s="695"/>
      <c r="N48" s="329"/>
    </row>
    <row r="49" spans="1:14">
      <c r="A49" s="260"/>
      <c r="B49" s="215">
        <v>40445</v>
      </c>
      <c r="C49" s="300" t="s">
        <v>2072</v>
      </c>
      <c r="D49" s="699" t="s">
        <v>2073</v>
      </c>
      <c r="E49" s="901" t="s">
        <v>921</v>
      </c>
      <c r="F49" s="661" t="s">
        <v>1401</v>
      </c>
      <c r="G49" s="663">
        <v>0</v>
      </c>
      <c r="H49" s="701">
        <v>0</v>
      </c>
      <c r="I49" s="701">
        <v>1600000</v>
      </c>
      <c r="J49" s="328" t="s">
        <v>14</v>
      </c>
      <c r="K49" s="304"/>
      <c r="L49" s="309"/>
      <c r="M49" s="695"/>
      <c r="N49" s="329"/>
    </row>
    <row r="50" spans="1:14">
      <c r="A50" s="99"/>
      <c r="B50" s="285">
        <v>40445</v>
      </c>
      <c r="C50" s="296" t="s">
        <v>2074</v>
      </c>
      <c r="D50" s="191" t="s">
        <v>2075</v>
      </c>
      <c r="E50" s="235" t="s">
        <v>987</v>
      </c>
      <c r="F50" s="661" t="s">
        <v>1401</v>
      </c>
      <c r="G50" s="663">
        <v>0</v>
      </c>
      <c r="H50" s="701">
        <v>0</v>
      </c>
      <c r="I50" s="663">
        <v>2828000</v>
      </c>
      <c r="J50" s="322" t="s">
        <v>14</v>
      </c>
      <c r="K50" s="297"/>
      <c r="L50" s="217"/>
      <c r="M50" s="675"/>
      <c r="N50" s="324"/>
    </row>
    <row r="51" spans="1:14">
      <c r="A51" s="99"/>
      <c r="B51" s="215">
        <v>40445</v>
      </c>
      <c r="C51" s="296" t="s">
        <v>2076</v>
      </c>
      <c r="D51" s="191" t="s">
        <v>2077</v>
      </c>
      <c r="E51" s="235" t="s">
        <v>987</v>
      </c>
      <c r="F51" s="661" t="s">
        <v>1401</v>
      </c>
      <c r="G51" s="663">
        <v>0</v>
      </c>
      <c r="H51" s="701">
        <v>0</v>
      </c>
      <c r="I51" s="663">
        <v>350000</v>
      </c>
      <c r="J51" s="322" t="s">
        <v>14</v>
      </c>
      <c r="K51" s="297"/>
      <c r="L51" s="217"/>
      <c r="M51" s="675"/>
      <c r="N51" s="324"/>
    </row>
    <row r="52" spans="1:14">
      <c r="A52" s="99"/>
      <c r="B52" s="215">
        <v>40445</v>
      </c>
      <c r="C52" s="296" t="s">
        <v>2078</v>
      </c>
      <c r="D52" s="191" t="s">
        <v>2079</v>
      </c>
      <c r="E52" s="235" t="s">
        <v>1211</v>
      </c>
      <c r="F52" s="661" t="s">
        <v>1401</v>
      </c>
      <c r="G52" s="663">
        <v>0</v>
      </c>
      <c r="H52" s="663">
        <v>0</v>
      </c>
      <c r="I52" s="663">
        <v>8044000</v>
      </c>
      <c r="J52" s="322" t="s">
        <v>14</v>
      </c>
      <c r="K52" s="297"/>
      <c r="L52" s="217"/>
      <c r="M52" s="675"/>
      <c r="N52" s="324"/>
    </row>
    <row r="53" spans="1:14">
      <c r="A53" s="260" t="s">
        <v>1948</v>
      </c>
      <c r="B53" s="371">
        <v>40450</v>
      </c>
      <c r="C53" s="300" t="s">
        <v>2087</v>
      </c>
      <c r="D53" s="699" t="s">
        <v>2088</v>
      </c>
      <c r="E53" s="901" t="s">
        <v>1008</v>
      </c>
      <c r="F53" s="700" t="s">
        <v>654</v>
      </c>
      <c r="G53" s="701">
        <v>18000000</v>
      </c>
      <c r="H53" s="701">
        <v>4000000</v>
      </c>
      <c r="I53" s="327">
        <f>G53+H53</f>
        <v>22000000</v>
      </c>
      <c r="J53" s="328" t="s">
        <v>14</v>
      </c>
      <c r="K53" s="304"/>
      <c r="L53" s="309"/>
      <c r="M53" s="695"/>
      <c r="N53" s="329"/>
    </row>
    <row r="54" spans="1:14">
      <c r="A54" s="99" t="s">
        <v>1948</v>
      </c>
      <c r="B54" s="215">
        <v>40450</v>
      </c>
      <c r="C54" s="296" t="s">
        <v>719</v>
      </c>
      <c r="D54" s="191" t="s">
        <v>737</v>
      </c>
      <c r="E54" s="235" t="s">
        <v>987</v>
      </c>
      <c r="F54" s="657" t="s">
        <v>654</v>
      </c>
      <c r="G54" s="663">
        <v>1747000</v>
      </c>
      <c r="H54" s="663">
        <v>2313000</v>
      </c>
      <c r="I54" s="192">
        <f>G54+H54</f>
        <v>4060000</v>
      </c>
      <c r="J54" s="322" t="s">
        <v>14</v>
      </c>
      <c r="K54" s="297"/>
      <c r="L54" s="217"/>
      <c r="M54" s="675"/>
      <c r="N54" s="324"/>
    </row>
    <row r="55" spans="1:14">
      <c r="A55" s="99" t="s">
        <v>1948</v>
      </c>
      <c r="B55" s="371">
        <v>40450</v>
      </c>
      <c r="C55" s="300" t="s">
        <v>893</v>
      </c>
      <c r="D55" s="699" t="s">
        <v>918</v>
      </c>
      <c r="E55" s="901" t="s">
        <v>1003</v>
      </c>
      <c r="F55" s="700" t="s">
        <v>654</v>
      </c>
      <c r="G55" s="663">
        <v>5000000</v>
      </c>
      <c r="H55" s="663">
        <v>12123000</v>
      </c>
      <c r="I55" s="192">
        <f t="shared" ref="I55:I63" si="2">G55+H55</f>
        <v>17123000</v>
      </c>
      <c r="J55" s="328" t="s">
        <v>14</v>
      </c>
      <c r="K55" s="304"/>
      <c r="L55" s="309"/>
      <c r="M55" s="695"/>
      <c r="N55" s="329"/>
    </row>
    <row r="56" spans="1:14">
      <c r="A56" s="99" t="s">
        <v>1948</v>
      </c>
      <c r="B56" s="215">
        <v>40450</v>
      </c>
      <c r="C56" s="296" t="s">
        <v>1066</v>
      </c>
      <c r="D56" s="191" t="s">
        <v>1067</v>
      </c>
      <c r="E56" s="235" t="s">
        <v>1003</v>
      </c>
      <c r="F56" s="657" t="s">
        <v>654</v>
      </c>
      <c r="G56" s="663">
        <v>50400000</v>
      </c>
      <c r="H56" s="663">
        <v>30514000</v>
      </c>
      <c r="I56" s="192">
        <f t="shared" si="2"/>
        <v>80914000</v>
      </c>
      <c r="J56" s="322" t="s">
        <v>14</v>
      </c>
      <c r="K56" s="297"/>
      <c r="L56" s="217"/>
      <c r="M56" s="675"/>
      <c r="N56" s="324"/>
    </row>
    <row r="57" spans="1:14">
      <c r="A57" s="99">
        <v>1</v>
      </c>
      <c r="B57" s="371">
        <v>40450</v>
      </c>
      <c r="C57" s="296" t="s">
        <v>1086</v>
      </c>
      <c r="D57" s="191" t="s">
        <v>1090</v>
      </c>
      <c r="E57" s="235" t="s">
        <v>1003</v>
      </c>
      <c r="F57" s="657" t="s">
        <v>654</v>
      </c>
      <c r="G57" s="663">
        <v>30000000</v>
      </c>
      <c r="H57" s="663">
        <v>0</v>
      </c>
      <c r="I57" s="192">
        <f t="shared" si="2"/>
        <v>30000000</v>
      </c>
      <c r="J57" s="322" t="s">
        <v>14</v>
      </c>
      <c r="K57" s="297"/>
      <c r="L57" s="217"/>
      <c r="M57" s="675"/>
      <c r="N57" s="324"/>
    </row>
    <row r="58" spans="1:14">
      <c r="A58" s="99">
        <v>1</v>
      </c>
      <c r="B58" s="215">
        <v>40450</v>
      </c>
      <c r="C58" s="296" t="s">
        <v>1034</v>
      </c>
      <c r="D58" s="191" t="s">
        <v>1006</v>
      </c>
      <c r="E58" s="235" t="s">
        <v>1003</v>
      </c>
      <c r="F58" s="657" t="s">
        <v>654</v>
      </c>
      <c r="G58" s="663">
        <v>15750000</v>
      </c>
      <c r="H58" s="663">
        <v>0</v>
      </c>
      <c r="I58" s="192">
        <f t="shared" si="2"/>
        <v>15750000</v>
      </c>
      <c r="J58" s="322" t="s">
        <v>14</v>
      </c>
      <c r="K58" s="297"/>
      <c r="L58" s="217"/>
      <c r="M58" s="675"/>
      <c r="N58" s="324"/>
    </row>
    <row r="59" spans="1:14">
      <c r="A59" s="260">
        <v>1</v>
      </c>
      <c r="B59" s="371">
        <v>40450</v>
      </c>
      <c r="C59" s="300" t="s">
        <v>1047</v>
      </c>
      <c r="D59" s="699" t="s">
        <v>1048</v>
      </c>
      <c r="E59" s="901" t="s">
        <v>1003</v>
      </c>
      <c r="F59" s="700" t="s">
        <v>654</v>
      </c>
      <c r="G59" s="663">
        <v>4551000</v>
      </c>
      <c r="H59" s="663">
        <v>0</v>
      </c>
      <c r="I59" s="192">
        <f t="shared" si="2"/>
        <v>4551000</v>
      </c>
      <c r="J59" s="328" t="s">
        <v>14</v>
      </c>
      <c r="K59" s="304"/>
      <c r="L59" s="309"/>
      <c r="M59" s="695"/>
      <c r="N59" s="329"/>
    </row>
    <row r="60" spans="1:14">
      <c r="A60" s="99">
        <v>1</v>
      </c>
      <c r="B60" s="215">
        <v>40450</v>
      </c>
      <c r="C60" s="296" t="s">
        <v>1101</v>
      </c>
      <c r="D60" s="191" t="s">
        <v>1126</v>
      </c>
      <c r="E60" s="235" t="s">
        <v>1127</v>
      </c>
      <c r="F60" s="657" t="s">
        <v>654</v>
      </c>
      <c r="G60" s="663">
        <v>9734000</v>
      </c>
      <c r="H60" s="663">
        <v>0</v>
      </c>
      <c r="I60" s="192">
        <f t="shared" si="2"/>
        <v>9734000</v>
      </c>
      <c r="J60" s="322" t="s">
        <v>14</v>
      </c>
      <c r="K60" s="297"/>
      <c r="L60" s="217"/>
      <c r="M60" s="675"/>
      <c r="N60" s="324"/>
    </row>
    <row r="61" spans="1:14">
      <c r="A61" s="99">
        <v>1</v>
      </c>
      <c r="B61" s="371">
        <v>40450</v>
      </c>
      <c r="C61" s="296" t="s">
        <v>1482</v>
      </c>
      <c r="D61" s="191" t="s">
        <v>2092</v>
      </c>
      <c r="E61" s="235" t="s">
        <v>1003</v>
      </c>
      <c r="F61" s="657" t="s">
        <v>654</v>
      </c>
      <c r="G61" s="663">
        <v>54600000</v>
      </c>
      <c r="H61" s="663">
        <v>0</v>
      </c>
      <c r="I61" s="192">
        <f t="shared" si="2"/>
        <v>54600000</v>
      </c>
      <c r="J61" s="322" t="s">
        <v>14</v>
      </c>
      <c r="K61" s="297"/>
      <c r="L61" s="217"/>
      <c r="M61" s="675"/>
      <c r="N61" s="324"/>
    </row>
    <row r="62" spans="1:14">
      <c r="A62" s="99">
        <v>1</v>
      </c>
      <c r="B62" s="215">
        <v>40450</v>
      </c>
      <c r="C62" s="296" t="s">
        <v>430</v>
      </c>
      <c r="D62" s="191" t="s">
        <v>1392</v>
      </c>
      <c r="E62" s="235" t="s">
        <v>1064</v>
      </c>
      <c r="F62" s="657" t="s">
        <v>654</v>
      </c>
      <c r="G62" s="663">
        <v>6245000</v>
      </c>
      <c r="H62" s="663">
        <v>0</v>
      </c>
      <c r="I62" s="192">
        <f t="shared" si="2"/>
        <v>6245000</v>
      </c>
      <c r="J62" s="322" t="s">
        <v>14</v>
      </c>
      <c r="K62" s="297"/>
      <c r="L62" s="217"/>
      <c r="M62" s="675"/>
      <c r="N62" s="324"/>
    </row>
    <row r="63" spans="1:14">
      <c r="A63" s="99">
        <v>1</v>
      </c>
      <c r="B63" s="371">
        <v>40450</v>
      </c>
      <c r="C63" s="296" t="s">
        <v>270</v>
      </c>
      <c r="D63" s="191" t="s">
        <v>286</v>
      </c>
      <c r="E63" s="235" t="s">
        <v>1003</v>
      </c>
      <c r="F63" s="657" t="s">
        <v>654</v>
      </c>
      <c r="G63" s="663">
        <v>17910000</v>
      </c>
      <c r="H63" s="663">
        <v>0</v>
      </c>
      <c r="I63" s="192">
        <f t="shared" si="2"/>
        <v>17910000</v>
      </c>
      <c r="J63" s="322" t="s">
        <v>14</v>
      </c>
      <c r="K63" s="297"/>
      <c r="L63" s="217"/>
      <c r="M63" s="675"/>
      <c r="N63" s="324"/>
    </row>
    <row r="64" spans="1:14">
      <c r="A64" s="260"/>
      <c r="B64" s="215">
        <v>40450</v>
      </c>
      <c r="C64" s="817" t="s">
        <v>2094</v>
      </c>
      <c r="D64" s="818" t="s">
        <v>2095</v>
      </c>
      <c r="E64" s="819" t="s">
        <v>1310</v>
      </c>
      <c r="F64" s="820" t="s">
        <v>654</v>
      </c>
      <c r="G64" s="663">
        <v>0</v>
      </c>
      <c r="H64" s="663">
        <v>0</v>
      </c>
      <c r="I64" s="192">
        <v>5250000</v>
      </c>
      <c r="J64" s="252" t="s">
        <v>14</v>
      </c>
      <c r="K64" s="304"/>
      <c r="L64" s="309"/>
      <c r="M64" s="307"/>
      <c r="N64" s="306"/>
    </row>
    <row r="65" spans="1:14">
      <c r="A65" s="113"/>
      <c r="B65" s="371">
        <v>40450</v>
      </c>
      <c r="C65" s="667" t="s">
        <v>2096</v>
      </c>
      <c r="D65" s="668" t="s">
        <v>2097</v>
      </c>
      <c r="E65" s="669" t="s">
        <v>1003</v>
      </c>
      <c r="F65" s="661" t="s">
        <v>1401</v>
      </c>
      <c r="G65" s="663">
        <v>0</v>
      </c>
      <c r="H65" s="663">
        <v>0</v>
      </c>
      <c r="I65" s="192">
        <v>7922000</v>
      </c>
      <c r="J65" s="266" t="s">
        <v>14</v>
      </c>
      <c r="K65" s="314"/>
      <c r="L65" s="271"/>
      <c r="M65" s="316"/>
      <c r="N65" s="315"/>
    </row>
    <row r="66" spans="1:14">
      <c r="A66" s="99"/>
      <c r="B66" s="215">
        <v>40450</v>
      </c>
      <c r="C66" s="296" t="s">
        <v>2098</v>
      </c>
      <c r="D66" s="191" t="s">
        <v>2099</v>
      </c>
      <c r="E66" s="235" t="s">
        <v>1003</v>
      </c>
      <c r="F66" s="661" t="s">
        <v>1401</v>
      </c>
      <c r="G66" s="663">
        <v>0</v>
      </c>
      <c r="H66" s="663">
        <v>0</v>
      </c>
      <c r="I66" s="192">
        <v>3297000</v>
      </c>
      <c r="J66" s="322" t="s">
        <v>14</v>
      </c>
      <c r="K66" s="297"/>
      <c r="L66" s="217"/>
      <c r="M66" s="675"/>
      <c r="N66" s="324"/>
    </row>
    <row r="67" spans="1:14">
      <c r="A67" s="99"/>
      <c r="B67" s="215">
        <v>40450</v>
      </c>
      <c r="C67" s="296" t="s">
        <v>2100</v>
      </c>
      <c r="D67" s="191" t="s">
        <v>1027</v>
      </c>
      <c r="E67" s="235" t="s">
        <v>132</v>
      </c>
      <c r="F67" s="661" t="s">
        <v>1401</v>
      </c>
      <c r="G67" s="663">
        <v>0</v>
      </c>
      <c r="H67" s="663">
        <v>0</v>
      </c>
      <c r="I67" s="192">
        <v>1709000</v>
      </c>
      <c r="J67" s="322" t="s">
        <v>14</v>
      </c>
      <c r="K67" s="297"/>
      <c r="L67" s="217"/>
      <c r="M67" s="675"/>
      <c r="N67" s="324"/>
    </row>
    <row r="68" spans="1:14">
      <c r="A68" s="260"/>
      <c r="B68" s="371">
        <v>40450</v>
      </c>
      <c r="C68" s="300" t="s">
        <v>2101</v>
      </c>
      <c r="D68" s="699" t="s">
        <v>15</v>
      </c>
      <c r="E68" s="901" t="s">
        <v>132</v>
      </c>
      <c r="F68" s="661" t="s">
        <v>1401</v>
      </c>
      <c r="G68" s="663">
        <v>0</v>
      </c>
      <c r="H68" s="663">
        <v>0</v>
      </c>
      <c r="I68" s="192">
        <v>14000</v>
      </c>
      <c r="J68" s="824" t="s">
        <v>14</v>
      </c>
      <c r="K68" s="304"/>
      <c r="L68" s="309"/>
      <c r="M68" s="695"/>
      <c r="N68" s="329"/>
    </row>
    <row r="69" spans="1:14">
      <c r="A69" s="99"/>
      <c r="B69" s="215">
        <v>40450</v>
      </c>
      <c r="C69" s="296" t="s">
        <v>2102</v>
      </c>
      <c r="D69" s="191" t="s">
        <v>2103</v>
      </c>
      <c r="E69" s="235" t="s">
        <v>132</v>
      </c>
      <c r="F69" s="661" t="s">
        <v>1401</v>
      </c>
      <c r="G69" s="663">
        <v>0</v>
      </c>
      <c r="H69" s="663">
        <v>0</v>
      </c>
      <c r="I69" s="192">
        <v>502000</v>
      </c>
      <c r="J69" s="322" t="s">
        <v>14</v>
      </c>
      <c r="K69" s="297"/>
      <c r="L69" s="217"/>
      <c r="M69" s="675"/>
      <c r="N69" s="324"/>
    </row>
    <row r="70" spans="1:14">
      <c r="A70" s="99"/>
      <c r="B70" s="371">
        <v>40450</v>
      </c>
      <c r="C70" s="296" t="s">
        <v>2104</v>
      </c>
      <c r="D70" s="191" t="s">
        <v>2105</v>
      </c>
      <c r="E70" s="235" t="s">
        <v>1127</v>
      </c>
      <c r="F70" s="661" t="s">
        <v>1401</v>
      </c>
      <c r="G70" s="663">
        <v>0</v>
      </c>
      <c r="H70" s="663">
        <v>0</v>
      </c>
      <c r="I70" s="192">
        <v>2646000</v>
      </c>
      <c r="J70" s="322" t="s">
        <v>14</v>
      </c>
      <c r="K70" s="297"/>
      <c r="L70" s="217"/>
      <c r="M70" s="675"/>
      <c r="N70" s="324"/>
    </row>
    <row r="71" spans="1:14">
      <c r="A71" s="99"/>
      <c r="B71" s="215">
        <v>40450</v>
      </c>
      <c r="C71" s="296" t="s">
        <v>2106</v>
      </c>
      <c r="D71" s="191" t="s">
        <v>2107</v>
      </c>
      <c r="E71" s="235" t="s">
        <v>1127</v>
      </c>
      <c r="F71" s="661" t="s">
        <v>1401</v>
      </c>
      <c r="G71" s="663">
        <v>0</v>
      </c>
      <c r="H71" s="663">
        <v>0</v>
      </c>
      <c r="I71" s="192">
        <v>6300000</v>
      </c>
      <c r="J71" s="322" t="s">
        <v>14</v>
      </c>
      <c r="K71" s="297"/>
      <c r="L71" s="217"/>
      <c r="M71" s="675"/>
      <c r="N71" s="324"/>
    </row>
    <row r="72" spans="1:14" s="237" customFormat="1" ht="28.5">
      <c r="A72" s="130"/>
      <c r="B72" s="941">
        <v>40450</v>
      </c>
      <c r="C72" s="813" t="s">
        <v>2229</v>
      </c>
      <c r="D72" s="942" t="s">
        <v>131</v>
      </c>
      <c r="E72" s="236" t="s">
        <v>132</v>
      </c>
      <c r="F72" s="943" t="s">
        <v>1401</v>
      </c>
      <c r="G72" s="944">
        <v>0</v>
      </c>
      <c r="H72" s="944">
        <v>0</v>
      </c>
      <c r="I72" s="196">
        <v>57000</v>
      </c>
      <c r="J72" s="331" t="s">
        <v>14</v>
      </c>
      <c r="K72" s="945"/>
      <c r="L72" s="222"/>
      <c r="M72" s="946"/>
      <c r="N72" s="947"/>
    </row>
    <row r="73" spans="1:14">
      <c r="A73" s="99"/>
      <c r="B73" s="215">
        <v>40450</v>
      </c>
      <c r="C73" s="296" t="s">
        <v>2108</v>
      </c>
      <c r="D73" s="191" t="s">
        <v>922</v>
      </c>
      <c r="E73" s="235" t="s">
        <v>985</v>
      </c>
      <c r="F73" s="661" t="s">
        <v>1401</v>
      </c>
      <c r="G73" s="663">
        <v>0</v>
      </c>
      <c r="H73" s="663">
        <v>0</v>
      </c>
      <c r="I73" s="192">
        <v>325000</v>
      </c>
      <c r="J73" s="322" t="s">
        <v>14</v>
      </c>
      <c r="K73" s="297"/>
      <c r="L73" s="217"/>
      <c r="M73" s="675"/>
      <c r="N73" s="324"/>
    </row>
    <row r="74" spans="1:14">
      <c r="A74" s="99"/>
      <c r="B74" s="371">
        <v>40450</v>
      </c>
      <c r="C74" s="296" t="s">
        <v>2109</v>
      </c>
      <c r="D74" s="191" t="s">
        <v>2110</v>
      </c>
      <c r="E74" s="235" t="s">
        <v>1106</v>
      </c>
      <c r="F74" s="661" t="s">
        <v>1401</v>
      </c>
      <c r="G74" s="663">
        <v>0</v>
      </c>
      <c r="H74" s="663">
        <v>0</v>
      </c>
      <c r="I74" s="192">
        <v>7000</v>
      </c>
      <c r="J74" s="322" t="s">
        <v>14</v>
      </c>
      <c r="K74" s="297"/>
      <c r="L74" s="217"/>
      <c r="M74" s="675"/>
      <c r="N74" s="324"/>
    </row>
    <row r="75" spans="1:14">
      <c r="A75" s="260"/>
      <c r="B75" s="215">
        <v>40450</v>
      </c>
      <c r="C75" s="300" t="s">
        <v>2111</v>
      </c>
      <c r="D75" s="699" t="s">
        <v>2112</v>
      </c>
      <c r="E75" s="901" t="s">
        <v>985</v>
      </c>
      <c r="F75" s="661" t="s">
        <v>1401</v>
      </c>
      <c r="G75" s="663">
        <v>0</v>
      </c>
      <c r="H75" s="663">
        <v>0</v>
      </c>
      <c r="I75" s="192">
        <v>450000</v>
      </c>
      <c r="J75" s="328" t="s">
        <v>14</v>
      </c>
      <c r="K75" s="304"/>
      <c r="L75" s="309"/>
      <c r="M75" s="695"/>
      <c r="N75" s="329"/>
    </row>
    <row r="76" spans="1:14">
      <c r="A76" s="99"/>
      <c r="B76" s="371">
        <v>40450</v>
      </c>
      <c r="C76" s="296" t="s">
        <v>2113</v>
      </c>
      <c r="D76" s="191" t="s">
        <v>2114</v>
      </c>
      <c r="E76" s="235" t="s">
        <v>1069</v>
      </c>
      <c r="F76" s="661" t="s">
        <v>1401</v>
      </c>
      <c r="G76" s="663">
        <v>0</v>
      </c>
      <c r="H76" s="663">
        <v>0</v>
      </c>
      <c r="I76" s="192">
        <v>3260000</v>
      </c>
      <c r="J76" s="322" t="s">
        <v>14</v>
      </c>
      <c r="K76" s="297"/>
      <c r="L76" s="217"/>
      <c r="M76" s="675"/>
      <c r="N76" s="324"/>
    </row>
    <row r="77" spans="1:14">
      <c r="A77" s="99"/>
      <c r="B77" s="371">
        <v>40450</v>
      </c>
      <c r="C77" s="296" t="s">
        <v>2115</v>
      </c>
      <c r="D77" s="191" t="s">
        <v>841</v>
      </c>
      <c r="E77" s="235" t="s">
        <v>2116</v>
      </c>
      <c r="F77" s="661" t="s">
        <v>1401</v>
      </c>
      <c r="G77" s="663">
        <v>0</v>
      </c>
      <c r="H77" s="663">
        <v>0</v>
      </c>
      <c r="I77" s="192">
        <v>1091000</v>
      </c>
      <c r="J77" s="322" t="s">
        <v>14</v>
      </c>
      <c r="K77" s="297"/>
      <c r="L77" s="217"/>
      <c r="M77" s="675"/>
      <c r="N77" s="324"/>
    </row>
    <row r="78" spans="1:14">
      <c r="A78" s="260"/>
      <c r="B78" s="215">
        <v>40450</v>
      </c>
      <c r="C78" s="300" t="s">
        <v>2117</v>
      </c>
      <c r="D78" s="699" t="s">
        <v>678</v>
      </c>
      <c r="E78" s="901" t="s">
        <v>704</v>
      </c>
      <c r="F78" s="661" t="s">
        <v>1401</v>
      </c>
      <c r="G78" s="663">
        <v>0</v>
      </c>
      <c r="H78" s="663">
        <v>0</v>
      </c>
      <c r="I78" s="192">
        <v>1000000</v>
      </c>
      <c r="J78" s="328" t="s">
        <v>14</v>
      </c>
      <c r="K78" s="304"/>
      <c r="L78" s="309"/>
      <c r="M78" s="695"/>
      <c r="N78" s="329"/>
    </row>
    <row r="79" spans="1:14">
      <c r="A79" s="99"/>
      <c r="B79" s="371">
        <v>40450</v>
      </c>
      <c r="C79" s="296" t="s">
        <v>2118</v>
      </c>
      <c r="D79" s="191" t="s">
        <v>131</v>
      </c>
      <c r="E79" s="235" t="s">
        <v>132</v>
      </c>
      <c r="F79" s="661" t="s">
        <v>1401</v>
      </c>
      <c r="G79" s="663">
        <v>0</v>
      </c>
      <c r="H79" s="663">
        <v>0</v>
      </c>
      <c r="I79" s="192">
        <v>295000</v>
      </c>
      <c r="J79" s="322" t="s">
        <v>14</v>
      </c>
      <c r="K79" s="297"/>
      <c r="L79" s="217"/>
      <c r="M79" s="675"/>
      <c r="N79" s="324"/>
    </row>
    <row r="80" spans="1:14">
      <c r="A80" s="99"/>
      <c r="B80" s="215">
        <v>40450</v>
      </c>
      <c r="C80" s="296" t="s">
        <v>2119</v>
      </c>
      <c r="D80" s="191" t="s">
        <v>2120</v>
      </c>
      <c r="E80" s="235" t="s">
        <v>1069</v>
      </c>
      <c r="F80" s="661" t="s">
        <v>1401</v>
      </c>
      <c r="G80" s="663">
        <v>0</v>
      </c>
      <c r="H80" s="663">
        <v>0</v>
      </c>
      <c r="I80" s="192">
        <v>1100000</v>
      </c>
      <c r="J80" s="322" t="s">
        <v>14</v>
      </c>
      <c r="K80" s="297"/>
      <c r="L80" s="217"/>
      <c r="M80" s="675"/>
      <c r="N80" s="324"/>
    </row>
    <row r="81" spans="1:14">
      <c r="A81" s="99"/>
      <c r="B81" s="371">
        <v>40450</v>
      </c>
      <c r="C81" s="296" t="s">
        <v>2121</v>
      </c>
      <c r="D81" s="191" t="s">
        <v>1214</v>
      </c>
      <c r="E81" s="235" t="s">
        <v>1215</v>
      </c>
      <c r="F81" s="661" t="s">
        <v>1401</v>
      </c>
      <c r="G81" s="663">
        <v>0</v>
      </c>
      <c r="H81" s="663">
        <v>0</v>
      </c>
      <c r="I81" s="192">
        <v>1522000</v>
      </c>
      <c r="J81" s="322" t="s">
        <v>14</v>
      </c>
      <c r="K81" s="297"/>
      <c r="L81" s="217"/>
      <c r="M81" s="675"/>
      <c r="N81" s="324"/>
    </row>
    <row r="82" spans="1:14">
      <c r="A82" s="99"/>
      <c r="B82" s="215">
        <v>40450</v>
      </c>
      <c r="C82" s="296" t="s">
        <v>2122</v>
      </c>
      <c r="D82" s="191" t="s">
        <v>2123</v>
      </c>
      <c r="E82" s="235" t="s">
        <v>987</v>
      </c>
      <c r="F82" s="661" t="s">
        <v>1401</v>
      </c>
      <c r="G82" s="663">
        <v>0</v>
      </c>
      <c r="H82" s="663">
        <v>0</v>
      </c>
      <c r="I82" s="192">
        <v>30000</v>
      </c>
      <c r="J82" s="322" t="s">
        <v>14</v>
      </c>
      <c r="K82" s="297"/>
      <c r="L82" s="217"/>
      <c r="M82" s="675"/>
      <c r="N82" s="324"/>
    </row>
    <row r="83" spans="1:14">
      <c r="A83" s="260"/>
      <c r="B83" s="371">
        <v>40450</v>
      </c>
      <c r="C83" s="300" t="s">
        <v>2124</v>
      </c>
      <c r="D83" s="699" t="s">
        <v>2125</v>
      </c>
      <c r="E83" s="901" t="s">
        <v>704</v>
      </c>
      <c r="F83" s="661" t="s">
        <v>1401</v>
      </c>
      <c r="G83" s="663">
        <v>0</v>
      </c>
      <c r="H83" s="663">
        <v>0</v>
      </c>
      <c r="I83" s="192">
        <v>350000</v>
      </c>
      <c r="J83" s="328" t="s">
        <v>14</v>
      </c>
      <c r="K83" s="304"/>
      <c r="L83" s="309"/>
      <c r="M83" s="695"/>
      <c r="N83" s="329"/>
    </row>
    <row r="84" spans="1:14">
      <c r="A84" s="260"/>
      <c r="B84" s="215">
        <v>40450</v>
      </c>
      <c r="C84" s="300" t="s">
        <v>2126</v>
      </c>
      <c r="D84" s="699" t="s">
        <v>1116</v>
      </c>
      <c r="E84" s="901" t="s">
        <v>1026</v>
      </c>
      <c r="F84" s="661" t="s">
        <v>1401</v>
      </c>
      <c r="G84" s="663">
        <v>0</v>
      </c>
      <c r="H84" s="663">
        <v>0</v>
      </c>
      <c r="I84" s="192">
        <v>100000</v>
      </c>
      <c r="J84" s="328" t="s">
        <v>14</v>
      </c>
      <c r="K84" s="304"/>
      <c r="L84" s="309"/>
      <c r="M84" s="695"/>
      <c r="N84" s="329"/>
    </row>
    <row r="85" spans="1:14">
      <c r="A85" s="99"/>
      <c r="B85" s="371">
        <v>40450</v>
      </c>
      <c r="C85" s="296" t="s">
        <v>2153</v>
      </c>
      <c r="D85" s="191" t="s">
        <v>2127</v>
      </c>
      <c r="E85" s="235" t="s">
        <v>1211</v>
      </c>
      <c r="F85" s="661" t="s">
        <v>1401</v>
      </c>
      <c r="G85" s="663">
        <v>0</v>
      </c>
      <c r="H85" s="663">
        <v>0</v>
      </c>
      <c r="I85" s="192">
        <v>9278000</v>
      </c>
      <c r="J85" s="322" t="s">
        <v>14</v>
      </c>
      <c r="K85" s="297"/>
      <c r="L85" s="217"/>
      <c r="M85" s="675"/>
      <c r="N85" s="324"/>
    </row>
    <row r="86" spans="1:14">
      <c r="A86" s="99"/>
      <c r="B86" s="215">
        <v>40450</v>
      </c>
      <c r="C86" s="296" t="s">
        <v>2128</v>
      </c>
      <c r="D86" s="191" t="s">
        <v>990</v>
      </c>
      <c r="E86" s="235" t="s">
        <v>987</v>
      </c>
      <c r="F86" s="661" t="s">
        <v>1401</v>
      </c>
      <c r="G86" s="663">
        <v>0</v>
      </c>
      <c r="H86" s="663">
        <v>0</v>
      </c>
      <c r="I86" s="192">
        <v>100000</v>
      </c>
      <c r="J86" s="322" t="s">
        <v>14</v>
      </c>
      <c r="K86" s="297"/>
      <c r="L86" s="217"/>
      <c r="M86" s="675"/>
      <c r="N86" s="324"/>
    </row>
    <row r="87" spans="1:14">
      <c r="A87" s="99"/>
      <c r="B87" s="371">
        <v>40450</v>
      </c>
      <c r="C87" s="296" t="s">
        <v>2129</v>
      </c>
      <c r="D87" s="191" t="s">
        <v>1986</v>
      </c>
      <c r="E87" s="235" t="s">
        <v>1039</v>
      </c>
      <c r="F87" s="661" t="s">
        <v>1401</v>
      </c>
      <c r="G87" s="663">
        <v>0</v>
      </c>
      <c r="H87" s="663">
        <v>0</v>
      </c>
      <c r="I87" s="192">
        <v>1229000</v>
      </c>
      <c r="J87" s="322" t="s">
        <v>14</v>
      </c>
      <c r="K87" s="297"/>
      <c r="L87" s="217"/>
      <c r="M87" s="675"/>
      <c r="N87" s="324"/>
    </row>
    <row r="88" spans="1:14">
      <c r="A88" s="99"/>
      <c r="B88" s="215">
        <v>40450</v>
      </c>
      <c r="C88" s="296" t="s">
        <v>2130</v>
      </c>
      <c r="D88" s="191" t="s">
        <v>2131</v>
      </c>
      <c r="E88" s="235" t="s">
        <v>1310</v>
      </c>
      <c r="F88" s="661" t="s">
        <v>1401</v>
      </c>
      <c r="G88" s="663">
        <v>0</v>
      </c>
      <c r="H88" s="663">
        <v>0</v>
      </c>
      <c r="I88" s="192">
        <v>31000</v>
      </c>
      <c r="J88" s="322" t="s">
        <v>14</v>
      </c>
      <c r="K88" s="297"/>
      <c r="L88" s="217"/>
      <c r="M88" s="675"/>
      <c r="N88" s="324"/>
    </row>
    <row r="89" spans="1:14">
      <c r="A89" s="99"/>
      <c r="B89" s="215">
        <v>40450</v>
      </c>
      <c r="C89" s="296" t="s">
        <v>2132</v>
      </c>
      <c r="D89" s="191" t="s">
        <v>2133</v>
      </c>
      <c r="E89" s="235" t="s">
        <v>611</v>
      </c>
      <c r="F89" s="661" t="s">
        <v>1401</v>
      </c>
      <c r="G89" s="663">
        <v>0</v>
      </c>
      <c r="H89" s="663">
        <v>0</v>
      </c>
      <c r="I89" s="192">
        <v>698000</v>
      </c>
      <c r="J89" s="322" t="s">
        <v>14</v>
      </c>
      <c r="K89" s="297"/>
      <c r="L89" s="217"/>
      <c r="M89" s="675"/>
      <c r="N89" s="324"/>
    </row>
    <row r="90" spans="1:14" ht="17.25" thickBot="1">
      <c r="A90" s="8"/>
      <c r="B90" s="11">
        <v>40451</v>
      </c>
      <c r="C90" s="335" t="s">
        <v>2135</v>
      </c>
      <c r="D90" s="336" t="s">
        <v>1207</v>
      </c>
      <c r="E90" s="337" t="s">
        <v>132</v>
      </c>
      <c r="F90" s="920" t="s">
        <v>1401</v>
      </c>
      <c r="G90" s="921">
        <v>0</v>
      </c>
      <c r="H90" s="921">
        <v>0</v>
      </c>
      <c r="I90" s="339">
        <v>300000</v>
      </c>
      <c r="J90" s="340" t="s">
        <v>14</v>
      </c>
      <c r="K90" s="825"/>
      <c r="L90" s="346"/>
      <c r="M90" s="826"/>
      <c r="N90" s="827"/>
    </row>
    <row r="91" spans="1:14">
      <c r="C91" s="349"/>
    </row>
    <row r="92" spans="1:14" ht="18" customHeight="1" thickBot="1">
      <c r="G92" s="897"/>
      <c r="H92" s="897" t="s">
        <v>1950</v>
      </c>
      <c r="I92" s="615">
        <f>SUM(I5:I90)</f>
        <v>570073000</v>
      </c>
      <c r="J92" s="354"/>
      <c r="K92" s="640" t="s">
        <v>1951</v>
      </c>
      <c r="L92" s="640"/>
      <c r="M92" s="640"/>
      <c r="N92" s="641">
        <f>SUM(M5:M90)</f>
        <v>0</v>
      </c>
    </row>
    <row r="93" spans="1:14" ht="16.5" customHeight="1" thickTop="1">
      <c r="K93" s="1653"/>
      <c r="L93" s="1653"/>
      <c r="M93" s="1653"/>
      <c r="N93" s="1653"/>
    </row>
    <row r="94" spans="1:14" ht="16.5" customHeight="1" thickBot="1">
      <c r="F94" s="1651" t="s">
        <v>1952</v>
      </c>
      <c r="G94" s="1651"/>
      <c r="H94" s="1651"/>
      <c r="I94" s="1651"/>
      <c r="J94" s="1651"/>
      <c r="K94" s="1651"/>
      <c r="L94" s="633"/>
      <c r="M94" s="642">
        <f>I92-N92</f>
        <v>570073000</v>
      </c>
      <c r="N94" s="643"/>
    </row>
    <row r="95" spans="1:14" ht="16.5" customHeight="1" thickTop="1">
      <c r="F95" s="897"/>
      <c r="G95" s="897"/>
      <c r="H95" s="897"/>
      <c r="I95" s="897"/>
      <c r="J95" s="897"/>
      <c r="K95" s="897"/>
      <c r="L95" s="439"/>
      <c r="M95" s="589"/>
    </row>
    <row r="96" spans="1:14" ht="16.5" customHeight="1">
      <c r="A96" s="1728" t="s">
        <v>1956</v>
      </c>
      <c r="B96" s="1728"/>
      <c r="C96" s="1728"/>
      <c r="D96" s="1728"/>
      <c r="E96" s="1728"/>
      <c r="F96" s="1728"/>
      <c r="G96" s="1728"/>
      <c r="H96" s="1728"/>
      <c r="I96" s="1728"/>
      <c r="J96" s="1728"/>
      <c r="K96" s="1728"/>
      <c r="L96" s="1728"/>
      <c r="M96" s="1728"/>
      <c r="N96" s="1728"/>
    </row>
    <row r="97" spans="1:14" ht="16.5" customHeight="1">
      <c r="A97" s="1728" t="s">
        <v>1953</v>
      </c>
      <c r="B97" s="1728"/>
      <c r="C97" s="1728"/>
      <c r="D97" s="1728"/>
      <c r="E97" s="1728"/>
      <c r="F97" s="1728"/>
      <c r="G97" s="1728"/>
      <c r="H97" s="1728"/>
      <c r="I97" s="1728"/>
      <c r="J97" s="1728"/>
      <c r="K97" s="1728"/>
      <c r="L97" s="1728"/>
      <c r="M97" s="1728"/>
      <c r="N97" s="1728"/>
    </row>
    <row r="98" spans="1:14" ht="16.5" customHeight="1">
      <c r="A98" s="1728" t="s">
        <v>2010</v>
      </c>
      <c r="B98" s="1728"/>
      <c r="C98" s="1728"/>
      <c r="D98" s="1728"/>
      <c r="E98" s="1728"/>
      <c r="F98" s="1728"/>
      <c r="G98" s="1728"/>
      <c r="H98" s="1728"/>
      <c r="I98" s="1728"/>
      <c r="J98" s="1728"/>
      <c r="K98" s="1728"/>
      <c r="L98" s="1728"/>
      <c r="M98" s="1728"/>
      <c r="N98" s="1728"/>
    </row>
    <row r="135" spans="2:258" s="899" customFormat="1" ht="14.25" customHeight="1">
      <c r="B135" s="348"/>
      <c r="C135" s="904"/>
      <c r="D135" s="902"/>
      <c r="E135" s="898"/>
      <c r="F135" s="904"/>
      <c r="G135" s="904"/>
      <c r="H135" s="904"/>
      <c r="I135" s="350"/>
      <c r="J135" s="898"/>
      <c r="K135" s="898"/>
      <c r="L135" s="351"/>
      <c r="M135" s="352"/>
      <c r="N135" s="352"/>
      <c r="O135" s="904"/>
      <c r="P135" s="904"/>
      <c r="Q135" s="904"/>
      <c r="R135" s="904"/>
      <c r="S135" s="904"/>
      <c r="T135" s="904"/>
      <c r="U135" s="904"/>
      <c r="V135" s="904"/>
      <c r="W135" s="904"/>
      <c r="X135" s="904"/>
      <c r="Y135" s="904"/>
      <c r="Z135" s="904"/>
      <c r="AA135" s="904"/>
      <c r="AB135" s="904"/>
      <c r="AC135" s="904"/>
      <c r="AD135" s="904"/>
      <c r="AE135" s="904"/>
      <c r="AF135" s="904"/>
      <c r="AG135" s="904"/>
      <c r="AH135" s="904"/>
      <c r="AI135" s="904"/>
      <c r="AJ135" s="904"/>
      <c r="AK135" s="904"/>
      <c r="AL135" s="904"/>
      <c r="AM135" s="904"/>
      <c r="AN135" s="904"/>
      <c r="AO135" s="904"/>
      <c r="AP135" s="904"/>
      <c r="AQ135" s="904"/>
      <c r="AR135" s="904"/>
      <c r="AS135" s="904"/>
      <c r="AT135" s="904"/>
      <c r="AU135" s="904"/>
      <c r="AV135" s="904"/>
      <c r="AW135" s="904"/>
      <c r="AX135" s="904"/>
      <c r="AY135" s="904"/>
      <c r="AZ135" s="904"/>
      <c r="BA135" s="904"/>
      <c r="BB135" s="904"/>
      <c r="BC135" s="904"/>
      <c r="BD135" s="904"/>
      <c r="BE135" s="904"/>
      <c r="BF135" s="904"/>
      <c r="BG135" s="904"/>
      <c r="BH135" s="904"/>
      <c r="BI135" s="904"/>
      <c r="BJ135" s="904"/>
      <c r="BK135" s="904"/>
      <c r="BL135" s="904"/>
      <c r="BM135" s="904"/>
      <c r="BN135" s="904"/>
      <c r="BO135" s="904"/>
      <c r="BP135" s="904"/>
      <c r="BQ135" s="904"/>
      <c r="BR135" s="904"/>
      <c r="BS135" s="904"/>
      <c r="BT135" s="904"/>
      <c r="BU135" s="904"/>
      <c r="BV135" s="904"/>
      <c r="BW135" s="904"/>
      <c r="BX135" s="904"/>
      <c r="BY135" s="904"/>
      <c r="BZ135" s="904"/>
      <c r="CA135" s="904"/>
      <c r="CB135" s="904"/>
      <c r="CC135" s="904"/>
      <c r="CD135" s="904"/>
      <c r="CE135" s="904"/>
      <c r="CF135" s="904"/>
      <c r="CG135" s="904"/>
      <c r="CH135" s="904"/>
      <c r="CI135" s="904"/>
      <c r="CJ135" s="904"/>
      <c r="CK135" s="904"/>
      <c r="CL135" s="904"/>
      <c r="CM135" s="904"/>
      <c r="CN135" s="904"/>
      <c r="CO135" s="904"/>
      <c r="CP135" s="904"/>
      <c r="CQ135" s="904"/>
      <c r="CR135" s="904"/>
      <c r="CS135" s="904"/>
      <c r="CT135" s="904"/>
      <c r="CU135" s="904"/>
      <c r="CV135" s="904"/>
      <c r="CW135" s="904"/>
      <c r="CX135" s="904"/>
      <c r="CY135" s="904"/>
      <c r="CZ135" s="904"/>
      <c r="DA135" s="904"/>
      <c r="DB135" s="904"/>
      <c r="DC135" s="904"/>
      <c r="DD135" s="904"/>
      <c r="DE135" s="904"/>
      <c r="DF135" s="904"/>
      <c r="DG135" s="904"/>
      <c r="DH135" s="904"/>
      <c r="DI135" s="904"/>
      <c r="DJ135" s="904"/>
      <c r="DK135" s="904"/>
      <c r="DL135" s="904"/>
      <c r="DM135" s="904"/>
      <c r="DN135" s="904"/>
      <c r="DO135" s="904"/>
      <c r="DP135" s="904"/>
      <c r="DQ135" s="904"/>
      <c r="DR135" s="904"/>
      <c r="DS135" s="904"/>
      <c r="DT135" s="904"/>
      <c r="DU135" s="904"/>
      <c r="DV135" s="904"/>
      <c r="DW135" s="904"/>
      <c r="DX135" s="904"/>
      <c r="DY135" s="904"/>
      <c r="DZ135" s="904"/>
      <c r="EA135" s="904"/>
      <c r="EB135" s="904"/>
      <c r="EC135" s="904"/>
      <c r="ED135" s="904"/>
      <c r="EE135" s="904"/>
      <c r="EF135" s="904"/>
      <c r="EG135" s="904"/>
      <c r="EH135" s="904"/>
      <c r="EI135" s="904"/>
      <c r="EJ135" s="904"/>
      <c r="EK135" s="904"/>
      <c r="EL135" s="904"/>
      <c r="EM135" s="904"/>
      <c r="EN135" s="904"/>
      <c r="EO135" s="904"/>
      <c r="EP135" s="904"/>
      <c r="EQ135" s="904"/>
      <c r="ER135" s="904"/>
      <c r="ES135" s="904"/>
      <c r="ET135" s="904"/>
      <c r="EU135" s="904"/>
      <c r="EV135" s="904"/>
      <c r="EW135" s="904"/>
      <c r="EX135" s="904"/>
      <c r="EY135" s="904"/>
      <c r="EZ135" s="904"/>
      <c r="FA135" s="904"/>
      <c r="FB135" s="904"/>
      <c r="FC135" s="904"/>
      <c r="FD135" s="904"/>
      <c r="FE135" s="904"/>
      <c r="FF135" s="904"/>
      <c r="FG135" s="904"/>
      <c r="FH135" s="904"/>
      <c r="FI135" s="904"/>
      <c r="FJ135" s="904"/>
      <c r="FK135" s="904"/>
      <c r="FL135" s="904"/>
      <c r="FM135" s="904"/>
      <c r="FN135" s="904"/>
      <c r="FO135" s="904"/>
      <c r="FP135" s="904"/>
      <c r="FQ135" s="904"/>
      <c r="FR135" s="904"/>
      <c r="FS135" s="904"/>
      <c r="FT135" s="904"/>
      <c r="FU135" s="904"/>
      <c r="FV135" s="904"/>
      <c r="FW135" s="904"/>
      <c r="FX135" s="904"/>
      <c r="FY135" s="904"/>
      <c r="FZ135" s="904"/>
      <c r="GA135" s="904"/>
      <c r="GB135" s="904"/>
      <c r="GC135" s="904"/>
      <c r="GD135" s="904"/>
      <c r="GE135" s="904"/>
      <c r="GF135" s="904"/>
      <c r="GG135" s="904"/>
      <c r="GH135" s="904"/>
      <c r="GI135" s="904"/>
      <c r="GJ135" s="904"/>
      <c r="GK135" s="904"/>
      <c r="GL135" s="904"/>
      <c r="GM135" s="904"/>
      <c r="GN135" s="904"/>
      <c r="GO135" s="904"/>
      <c r="GP135" s="904"/>
      <c r="GQ135" s="904"/>
      <c r="GR135" s="904"/>
      <c r="GS135" s="904"/>
      <c r="GT135" s="904"/>
      <c r="GU135" s="904"/>
      <c r="GV135" s="904"/>
      <c r="GW135" s="904"/>
      <c r="GX135" s="904"/>
      <c r="GY135" s="904"/>
      <c r="GZ135" s="904"/>
      <c r="HA135" s="904"/>
      <c r="HB135" s="904"/>
      <c r="HC135" s="904"/>
      <c r="HD135" s="904"/>
      <c r="HE135" s="904"/>
      <c r="HF135" s="904"/>
      <c r="HG135" s="904"/>
      <c r="HH135" s="904"/>
      <c r="HI135" s="904"/>
      <c r="HJ135" s="904"/>
      <c r="HK135" s="904"/>
      <c r="HL135" s="904"/>
      <c r="HM135" s="904"/>
      <c r="HN135" s="904"/>
      <c r="HO135" s="904"/>
      <c r="HP135" s="904"/>
      <c r="HQ135" s="904"/>
      <c r="HR135" s="904"/>
      <c r="HS135" s="904"/>
      <c r="HT135" s="904"/>
      <c r="HU135" s="904"/>
      <c r="HV135" s="904"/>
      <c r="HW135" s="904"/>
      <c r="HX135" s="904"/>
      <c r="HY135" s="904"/>
      <c r="HZ135" s="904"/>
      <c r="IA135" s="904"/>
      <c r="IB135" s="904"/>
      <c r="IC135" s="904"/>
      <c r="ID135" s="904"/>
      <c r="IE135" s="904"/>
      <c r="IF135" s="904"/>
      <c r="IG135" s="904"/>
      <c r="IH135" s="904"/>
      <c r="II135" s="904"/>
      <c r="IJ135" s="904"/>
      <c r="IK135" s="904"/>
      <c r="IL135" s="904"/>
      <c r="IM135" s="904"/>
      <c r="IN135" s="904"/>
      <c r="IO135" s="904"/>
      <c r="IP135" s="904"/>
      <c r="IQ135" s="904"/>
      <c r="IR135" s="904"/>
      <c r="IS135" s="904"/>
      <c r="IT135" s="904"/>
      <c r="IU135" s="904"/>
      <c r="IV135" s="904"/>
      <c r="IW135" s="904"/>
      <c r="IX135" s="904"/>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A1:N1"/>
    <mergeCell ref="A2:N2"/>
    <mergeCell ref="A3:A4"/>
    <mergeCell ref="B3:B4"/>
    <mergeCell ref="C3:E3"/>
    <mergeCell ref="F3:J3"/>
    <mergeCell ref="K3:N3"/>
    <mergeCell ref="K4:L4"/>
    <mergeCell ref="K93:N93"/>
    <mergeCell ref="F94:K94"/>
    <mergeCell ref="A96:N96"/>
    <mergeCell ref="A97:N97"/>
    <mergeCell ref="A98:N98"/>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W771"/>
  <sheetViews>
    <sheetView topLeftCell="G7" zoomScale="70" zoomScaleNormal="70" zoomScaleSheetLayoutView="75" workbookViewId="0">
      <selection activeCell="H13" sqref="H13"/>
    </sheetView>
  </sheetViews>
  <sheetFormatPr defaultRowHeight="14.25"/>
  <cols>
    <col min="1" max="1" width="10.85546875" style="1440" customWidth="1"/>
    <col min="2" max="2" width="12.140625" style="1440" customWidth="1"/>
    <col min="3" max="3" width="12.85546875" style="1440" customWidth="1"/>
    <col min="4" max="4" width="18.7109375" style="1476" bestFit="1" customWidth="1"/>
    <col min="5" max="5" width="18.42578125" style="1476" customWidth="1"/>
    <col min="6" max="6" width="26.42578125" style="1440" customWidth="1"/>
    <col min="7" max="7" width="18.7109375" style="1440" customWidth="1"/>
    <col min="8" max="8" width="12.5703125" style="16" customWidth="1"/>
    <col min="9" max="9" width="5" style="16" customWidth="1"/>
    <col min="10" max="10" width="16.7109375" style="1440" customWidth="1"/>
    <col min="11" max="11" width="28.28515625" style="1440" customWidth="1"/>
    <col min="12" max="12" width="19" style="1440" customWidth="1"/>
    <col min="13" max="13" width="9" style="1440" customWidth="1"/>
    <col min="14" max="14" width="4.28515625" style="1440" customWidth="1"/>
    <col min="15" max="15" width="17.42578125" style="1440" customWidth="1"/>
    <col min="16" max="16" width="6.85546875" style="1440" customWidth="1"/>
    <col min="17" max="17" width="17.5703125" style="1440" customWidth="1"/>
    <col min="18" max="18" width="18.42578125" style="1440" customWidth="1"/>
    <col min="19" max="19" width="12.5703125" style="1440" customWidth="1"/>
    <col min="20" max="20" width="22" style="1440" customWidth="1"/>
    <col min="21" max="21" width="21.42578125" style="1440" bestFit="1" customWidth="1"/>
    <col min="22" max="22" width="19.7109375" style="1440" customWidth="1"/>
    <col min="23" max="23" width="19" style="1440" customWidth="1"/>
    <col min="24" max="16384" width="9.140625" style="1440"/>
  </cols>
  <sheetData>
    <row r="1" spans="1:23" ht="15">
      <c r="A1" s="1959" t="s">
        <v>582</v>
      </c>
      <c r="B1" s="1959"/>
      <c r="C1" s="1959"/>
      <c r="D1" s="1959"/>
      <c r="E1" s="1959"/>
      <c r="F1" s="1959"/>
      <c r="G1" s="1959"/>
      <c r="H1" s="1959"/>
      <c r="I1" s="1959"/>
      <c r="J1" s="1959"/>
      <c r="K1" s="1959"/>
      <c r="L1" s="1959"/>
      <c r="M1" s="1959"/>
      <c r="N1" s="1959"/>
      <c r="O1" s="1959"/>
      <c r="P1" s="1959"/>
      <c r="Q1" s="1959"/>
      <c r="R1" s="1959"/>
      <c r="S1" s="1959"/>
      <c r="T1" s="1959"/>
      <c r="U1" s="1959"/>
      <c r="V1" s="1959"/>
      <c r="W1" s="1959"/>
    </row>
    <row r="2" spans="1:23" ht="15">
      <c r="A2" s="1959"/>
      <c r="B2" s="1959"/>
      <c r="C2" s="1959"/>
      <c r="D2" s="1959"/>
      <c r="E2" s="1959"/>
      <c r="F2" s="1959"/>
      <c r="G2" s="1959"/>
      <c r="H2" s="1959"/>
      <c r="I2" s="1959"/>
      <c r="J2" s="1959"/>
      <c r="K2" s="1959"/>
      <c r="L2" s="1959"/>
      <c r="M2" s="1959"/>
      <c r="N2" s="1959"/>
      <c r="O2" s="1959"/>
      <c r="P2" s="1959"/>
      <c r="Q2" s="1959"/>
      <c r="R2" s="1959"/>
      <c r="S2" s="1959"/>
      <c r="T2" s="1959"/>
      <c r="U2" s="1959"/>
      <c r="V2" s="1959"/>
      <c r="W2" s="1959"/>
    </row>
    <row r="3" spans="1:23" s="1818" customFormat="1" ht="15.75" thickBot="1"/>
    <row r="4" spans="1:23" ht="15" customHeight="1">
      <c r="A4" s="1960"/>
      <c r="B4" s="1963" t="s">
        <v>1612</v>
      </c>
      <c r="C4" s="1964"/>
      <c r="D4" s="1964"/>
      <c r="E4" s="1964"/>
      <c r="F4" s="1964"/>
      <c r="G4" s="1964"/>
      <c r="H4" s="1964"/>
      <c r="I4" s="1965"/>
      <c r="J4" s="1969" t="s">
        <v>1611</v>
      </c>
      <c r="K4" s="1970"/>
      <c r="L4" s="1970"/>
      <c r="M4" s="1970"/>
      <c r="N4" s="1971"/>
      <c r="O4" s="1975" t="s">
        <v>1610</v>
      </c>
      <c r="P4" s="1976"/>
      <c r="Q4" s="1976"/>
      <c r="R4" s="1977"/>
      <c r="S4" s="1975" t="s">
        <v>1609</v>
      </c>
      <c r="T4" s="1976"/>
      <c r="U4" s="1976"/>
      <c r="V4" s="1976"/>
      <c r="W4" s="1977"/>
    </row>
    <row r="5" spans="1:23">
      <c r="A5" s="1961"/>
      <c r="B5" s="1966"/>
      <c r="C5" s="1967"/>
      <c r="D5" s="1967"/>
      <c r="E5" s="1967"/>
      <c r="F5" s="1967"/>
      <c r="G5" s="1967"/>
      <c r="H5" s="1967"/>
      <c r="I5" s="1968"/>
      <c r="J5" s="1972"/>
      <c r="K5" s="1973"/>
      <c r="L5" s="1973"/>
      <c r="M5" s="1973"/>
      <c r="N5" s="1974"/>
      <c r="O5" s="1978"/>
      <c r="P5" s="1979"/>
      <c r="Q5" s="1979"/>
      <c r="R5" s="1980"/>
      <c r="S5" s="1978"/>
      <c r="T5" s="1979"/>
      <c r="U5" s="1979"/>
      <c r="V5" s="1979"/>
      <c r="W5" s="1980"/>
    </row>
    <row r="6" spans="1:23" ht="15" customHeight="1">
      <c r="A6" s="1961"/>
      <c r="B6" s="1981" t="s">
        <v>1608</v>
      </c>
      <c r="C6" s="1981" t="s">
        <v>2</v>
      </c>
      <c r="D6" s="1998" t="s">
        <v>585</v>
      </c>
      <c r="E6" s="2001" t="s">
        <v>584</v>
      </c>
      <c r="F6" s="2003" t="s">
        <v>1607</v>
      </c>
      <c r="G6" s="2001" t="s">
        <v>1606</v>
      </c>
      <c r="H6" s="1984" t="s">
        <v>10</v>
      </c>
      <c r="I6" s="1995"/>
      <c r="J6" s="1925" t="s">
        <v>1347</v>
      </c>
      <c r="K6" s="1992" t="s">
        <v>1602</v>
      </c>
      <c r="L6" s="1992" t="s">
        <v>1606</v>
      </c>
      <c r="M6" s="1984" t="s">
        <v>10</v>
      </c>
      <c r="N6" s="1995"/>
      <c r="O6" s="1949" t="s">
        <v>1605</v>
      </c>
      <c r="P6" s="1952"/>
      <c r="Q6" s="1954" t="s">
        <v>1604</v>
      </c>
      <c r="R6" s="1949" t="s">
        <v>1603</v>
      </c>
      <c r="S6" s="1949" t="s">
        <v>2</v>
      </c>
      <c r="T6" s="1984" t="s">
        <v>1602</v>
      </c>
      <c r="U6" s="1986" t="s">
        <v>1601</v>
      </c>
      <c r="V6" s="1986" t="s">
        <v>1274</v>
      </c>
      <c r="W6" s="1989" t="s">
        <v>1600</v>
      </c>
    </row>
    <row r="7" spans="1:23" ht="15" customHeight="1">
      <c r="A7" s="1961"/>
      <c r="B7" s="1982"/>
      <c r="C7" s="1982"/>
      <c r="D7" s="1999"/>
      <c r="E7" s="2002"/>
      <c r="F7" s="2004"/>
      <c r="G7" s="2002"/>
      <c r="H7" s="1985"/>
      <c r="I7" s="1996"/>
      <c r="J7" s="1926"/>
      <c r="K7" s="1993"/>
      <c r="L7" s="1993"/>
      <c r="M7" s="1985"/>
      <c r="N7" s="1996"/>
      <c r="O7" s="1950"/>
      <c r="P7" s="1953"/>
      <c r="Q7" s="1955"/>
      <c r="R7" s="1950"/>
      <c r="S7" s="1950"/>
      <c r="T7" s="1985"/>
      <c r="U7" s="1987"/>
      <c r="V7" s="1987"/>
      <c r="W7" s="1990"/>
    </row>
    <row r="8" spans="1:23" ht="15" thickBot="1">
      <c r="A8" s="1962"/>
      <c r="B8" s="1983"/>
      <c r="C8" s="1983"/>
      <c r="D8" s="2000"/>
      <c r="E8" s="1814"/>
      <c r="F8" s="2005"/>
      <c r="G8" s="1814"/>
      <c r="H8" s="1816"/>
      <c r="I8" s="1997"/>
      <c r="J8" s="1927"/>
      <c r="K8" s="1994"/>
      <c r="L8" s="1994"/>
      <c r="M8" s="1816"/>
      <c r="N8" s="1997"/>
      <c r="O8" s="1951"/>
      <c r="P8" s="1817"/>
      <c r="Q8" s="1956"/>
      <c r="R8" s="1951"/>
      <c r="S8" s="1951"/>
      <c r="T8" s="1816"/>
      <c r="U8" s="1988"/>
      <c r="V8" s="1988"/>
      <c r="W8" s="1991"/>
    </row>
    <row r="9" spans="1:23" ht="28.5">
      <c r="A9" s="1928" t="s">
        <v>2260</v>
      </c>
      <c r="B9" s="1850" t="s">
        <v>1596</v>
      </c>
      <c r="C9" s="1127">
        <v>39811</v>
      </c>
      <c r="D9" s="1477" t="s">
        <v>133</v>
      </c>
      <c r="E9" s="1474" t="s">
        <v>1598</v>
      </c>
      <c r="F9" s="1128" t="s">
        <v>593</v>
      </c>
      <c r="G9" s="74">
        <v>5000000000</v>
      </c>
      <c r="H9" s="1129" t="s">
        <v>579</v>
      </c>
      <c r="I9" s="1130"/>
      <c r="J9" s="1131">
        <v>40177</v>
      </c>
      <c r="K9" s="1132" t="s">
        <v>1750</v>
      </c>
      <c r="L9" s="74">
        <v>5000000000</v>
      </c>
      <c r="M9" s="1133" t="s">
        <v>591</v>
      </c>
      <c r="N9" s="1134"/>
      <c r="O9" s="1957" t="s">
        <v>2260</v>
      </c>
      <c r="P9" s="1946" t="s">
        <v>1749</v>
      </c>
      <c r="Q9" s="1948" t="s">
        <v>1748</v>
      </c>
      <c r="R9" s="1922">
        <v>5937500000</v>
      </c>
      <c r="S9" s="1940"/>
      <c r="T9" s="1941"/>
      <c r="U9" s="1942"/>
      <c r="V9" s="1943"/>
      <c r="W9" s="1945"/>
    </row>
    <row r="10" spans="1:23" ht="14.25" customHeight="1">
      <c r="A10" s="1929"/>
      <c r="B10" s="1829"/>
      <c r="C10" s="1768">
        <v>39954</v>
      </c>
      <c r="D10" s="1776" t="s">
        <v>133</v>
      </c>
      <c r="E10" s="1912" t="s">
        <v>1598</v>
      </c>
      <c r="F10" s="1913" t="s">
        <v>1599</v>
      </c>
      <c r="G10" s="1764">
        <v>7500000000</v>
      </c>
      <c r="H10" s="1924" t="s">
        <v>579</v>
      </c>
      <c r="I10" s="1853">
        <v>22</v>
      </c>
      <c r="J10" s="1856">
        <v>40177</v>
      </c>
      <c r="K10" s="1859" t="s">
        <v>2261</v>
      </c>
      <c r="L10" s="1878">
        <v>3000000000</v>
      </c>
      <c r="M10" s="1865" t="s">
        <v>591</v>
      </c>
      <c r="N10" s="1933"/>
      <c r="O10" s="1958"/>
      <c r="P10" s="1947"/>
      <c r="Q10" s="1877"/>
      <c r="R10" s="1923"/>
      <c r="S10" s="1905"/>
      <c r="T10" s="1907"/>
      <c r="U10" s="1909"/>
      <c r="V10" s="1944"/>
      <c r="W10" s="1932"/>
    </row>
    <row r="11" spans="1:23" ht="28.5" customHeight="1">
      <c r="A11" s="1929"/>
      <c r="B11" s="1829"/>
      <c r="C11" s="1768"/>
      <c r="D11" s="1776"/>
      <c r="E11" s="1912"/>
      <c r="F11" s="1913"/>
      <c r="G11" s="1764"/>
      <c r="H11" s="1924"/>
      <c r="I11" s="1855"/>
      <c r="J11" s="1858"/>
      <c r="K11" s="1861"/>
      <c r="L11" s="1880"/>
      <c r="M11" s="1867"/>
      <c r="N11" s="1934"/>
      <c r="O11" s="1935" t="s">
        <v>2260</v>
      </c>
      <c r="P11" s="1937" t="s">
        <v>2262</v>
      </c>
      <c r="Q11" s="1874" t="s">
        <v>1594</v>
      </c>
      <c r="R11" s="1902">
        <v>0.73799999999999999</v>
      </c>
      <c r="S11" s="1904"/>
      <c r="T11" s="1906"/>
      <c r="U11" s="1908"/>
      <c r="V11" s="1910"/>
      <c r="W11" s="1931"/>
    </row>
    <row r="12" spans="1:23" ht="44.25" customHeight="1" thickBot="1">
      <c r="A12" s="1929"/>
      <c r="B12" s="1829"/>
      <c r="C12" s="1426">
        <v>40177</v>
      </c>
      <c r="D12" s="917" t="s">
        <v>133</v>
      </c>
      <c r="E12" s="1468" t="s">
        <v>1598</v>
      </c>
      <c r="F12" s="1469" t="s">
        <v>1599</v>
      </c>
      <c r="G12" s="57">
        <v>1250000000</v>
      </c>
      <c r="H12" s="1471" t="s">
        <v>579</v>
      </c>
      <c r="I12" s="511" t="s">
        <v>2263</v>
      </c>
      <c r="J12" s="1449">
        <v>40542</v>
      </c>
      <c r="K12" s="1169" t="s">
        <v>2261</v>
      </c>
      <c r="L12" s="476">
        <v>5500000000</v>
      </c>
      <c r="M12" s="1453" t="s">
        <v>591</v>
      </c>
      <c r="N12" s="1473">
        <v>26</v>
      </c>
      <c r="O12" s="1936"/>
      <c r="P12" s="1938"/>
      <c r="Q12" s="1939"/>
      <c r="R12" s="1903"/>
      <c r="S12" s="1905"/>
      <c r="T12" s="1907"/>
      <c r="U12" s="1909"/>
      <c r="V12" s="1911"/>
      <c r="W12" s="1932"/>
    </row>
    <row r="13" spans="1:23" ht="44.25" customHeight="1" thickTop="1" thickBot="1">
      <c r="A13" s="1930"/>
      <c r="B13" s="1830"/>
      <c r="C13" s="1427">
        <v>40177</v>
      </c>
      <c r="D13" s="1431" t="s">
        <v>133</v>
      </c>
      <c r="E13" s="72" t="s">
        <v>1598</v>
      </c>
      <c r="F13" s="385" t="s">
        <v>1752</v>
      </c>
      <c r="G13" s="1405">
        <v>2540000000</v>
      </c>
      <c r="H13" s="512" t="s">
        <v>579</v>
      </c>
      <c r="I13" s="1406"/>
      <c r="J13" s="1179">
        <v>40603</v>
      </c>
      <c r="K13" s="1201" t="s">
        <v>2307</v>
      </c>
      <c r="L13" s="1405">
        <v>2670000000</v>
      </c>
      <c r="M13" s="1135" t="s">
        <v>591</v>
      </c>
      <c r="N13" s="1480">
        <v>27</v>
      </c>
      <c r="O13" s="1481" t="s">
        <v>2260</v>
      </c>
      <c r="P13" s="1482">
        <v>27</v>
      </c>
      <c r="Q13" s="1106" t="s">
        <v>2306</v>
      </c>
      <c r="R13" s="1405">
        <v>2670000000</v>
      </c>
      <c r="S13" s="1483">
        <v>40604</v>
      </c>
      <c r="T13" s="1484" t="s">
        <v>2308</v>
      </c>
      <c r="U13" s="1485">
        <v>2667000000</v>
      </c>
      <c r="V13" s="1486" t="s">
        <v>1584</v>
      </c>
      <c r="W13" s="44">
        <v>0</v>
      </c>
    </row>
    <row r="14" spans="1:23" ht="28.5" customHeight="1" thickBot="1">
      <c r="A14" s="1827" t="s">
        <v>1597</v>
      </c>
      <c r="B14" s="1829" t="s">
        <v>1596</v>
      </c>
      <c r="C14" s="1467">
        <v>39811</v>
      </c>
      <c r="D14" s="376" t="s">
        <v>133</v>
      </c>
      <c r="E14" s="1455" t="s">
        <v>589</v>
      </c>
      <c r="F14" s="1455" t="s">
        <v>590</v>
      </c>
      <c r="G14" s="476">
        <v>884024131</v>
      </c>
      <c r="H14" s="1460" t="s">
        <v>579</v>
      </c>
      <c r="I14" s="1462">
        <v>2</v>
      </c>
      <c r="J14" s="1137">
        <v>39962</v>
      </c>
      <c r="K14" s="1138" t="s">
        <v>1595</v>
      </c>
      <c r="L14" s="1139">
        <v>884024131</v>
      </c>
      <c r="M14" s="1140" t="s">
        <v>591</v>
      </c>
      <c r="N14" s="1141">
        <v>3</v>
      </c>
      <c r="O14" s="1399"/>
      <c r="P14" s="1400"/>
      <c r="Q14" s="1401"/>
      <c r="R14" s="1466"/>
      <c r="S14" s="1402"/>
      <c r="T14" s="1403"/>
      <c r="U14" s="1470"/>
      <c r="V14" s="1404"/>
      <c r="W14" s="1413"/>
    </row>
    <row r="15" spans="1:23" ht="1.5" customHeight="1" thickTop="1" thickBot="1">
      <c r="A15" s="1827"/>
      <c r="B15" s="1829"/>
      <c r="C15" s="1626">
        <v>39813</v>
      </c>
      <c r="D15" s="1874" t="s">
        <v>133</v>
      </c>
      <c r="E15" s="1843" t="s">
        <v>589</v>
      </c>
      <c r="F15" s="1843" t="s">
        <v>595</v>
      </c>
      <c r="G15" s="1881">
        <v>13400000000</v>
      </c>
      <c r="H15" s="1883" t="s">
        <v>579</v>
      </c>
      <c r="I15" s="1885"/>
      <c r="J15" s="948"/>
      <c r="K15" s="949"/>
      <c r="L15" s="950"/>
      <c r="M15" s="951"/>
      <c r="N15" s="952"/>
      <c r="O15" s="1887"/>
      <c r="P15" s="1889"/>
      <c r="Q15" s="1875"/>
      <c r="R15" s="1914"/>
      <c r="S15" s="1916"/>
      <c r="T15" s="1918"/>
      <c r="U15" s="1920"/>
      <c r="V15" s="1920"/>
      <c r="W15" s="1635"/>
    </row>
    <row r="16" spans="1:23" ht="27.75" customHeight="1" thickTop="1" thickBot="1">
      <c r="A16" s="1827"/>
      <c r="B16" s="1829"/>
      <c r="C16" s="1627"/>
      <c r="D16" s="1876"/>
      <c r="E16" s="1877"/>
      <c r="F16" s="1877"/>
      <c r="G16" s="1882"/>
      <c r="H16" s="1884"/>
      <c r="I16" s="1886"/>
      <c r="J16" s="1449">
        <v>40004</v>
      </c>
      <c r="K16" s="1450" t="s">
        <v>1591</v>
      </c>
      <c r="L16" s="1451">
        <v>13400000000</v>
      </c>
      <c r="M16" s="1453" t="s">
        <v>591</v>
      </c>
      <c r="N16" s="1142">
        <v>7</v>
      </c>
      <c r="O16" s="1888"/>
      <c r="P16" s="1890"/>
      <c r="Q16" s="1891"/>
      <c r="R16" s="1915"/>
      <c r="S16" s="1917"/>
      <c r="T16" s="1919"/>
      <c r="U16" s="1921"/>
      <c r="V16" s="1921"/>
      <c r="W16" s="1636"/>
    </row>
    <row r="17" spans="1:23" ht="28.5" customHeight="1" thickTop="1">
      <c r="A17" s="1827"/>
      <c r="B17" s="1829"/>
      <c r="C17" s="1143">
        <v>39925</v>
      </c>
      <c r="D17" s="1430" t="s">
        <v>133</v>
      </c>
      <c r="E17" s="1468" t="s">
        <v>589</v>
      </c>
      <c r="F17" s="1468" t="s">
        <v>595</v>
      </c>
      <c r="G17" s="71">
        <v>2000000000</v>
      </c>
      <c r="H17" s="1459" t="s">
        <v>579</v>
      </c>
      <c r="I17" s="1461">
        <v>4</v>
      </c>
      <c r="J17" s="1144">
        <v>40004</v>
      </c>
      <c r="K17" s="1145" t="s">
        <v>1591</v>
      </c>
      <c r="L17" s="378">
        <v>2000000000</v>
      </c>
      <c r="M17" s="1146" t="s">
        <v>591</v>
      </c>
      <c r="N17" s="1147">
        <v>7</v>
      </c>
      <c r="O17" s="1148" t="s">
        <v>325</v>
      </c>
      <c r="P17" s="1149" t="s">
        <v>2223</v>
      </c>
      <c r="Q17" s="1455" t="s">
        <v>654</v>
      </c>
      <c r="R17" s="381">
        <v>2100000000</v>
      </c>
      <c r="S17" s="259">
        <v>40527</v>
      </c>
      <c r="T17" s="1407" t="s">
        <v>1580</v>
      </c>
      <c r="U17" s="1010">
        <v>2139406777.5</v>
      </c>
      <c r="V17" s="757" t="s">
        <v>1584</v>
      </c>
      <c r="W17" s="48">
        <v>0</v>
      </c>
    </row>
    <row r="18" spans="1:23" ht="28.5" customHeight="1">
      <c r="A18" s="1827"/>
      <c r="B18" s="1829"/>
      <c r="C18" s="1900">
        <v>39953</v>
      </c>
      <c r="D18" s="1874" t="s">
        <v>133</v>
      </c>
      <c r="E18" s="1843" t="s">
        <v>589</v>
      </c>
      <c r="F18" s="1843" t="s">
        <v>595</v>
      </c>
      <c r="G18" s="1878">
        <v>4000000000</v>
      </c>
      <c r="H18" s="1883" t="s">
        <v>579</v>
      </c>
      <c r="I18" s="1590">
        <v>5</v>
      </c>
      <c r="J18" s="1856">
        <v>40004</v>
      </c>
      <c r="K18" s="1859" t="s">
        <v>1591</v>
      </c>
      <c r="L18" s="1862">
        <v>4000000000</v>
      </c>
      <c r="M18" s="1865" t="s">
        <v>591</v>
      </c>
      <c r="N18" s="1892">
        <v>7</v>
      </c>
      <c r="O18" s="1837" t="s">
        <v>325</v>
      </c>
      <c r="P18" s="1840" t="s">
        <v>2230</v>
      </c>
      <c r="Q18" s="1896" t="s">
        <v>1594</v>
      </c>
      <c r="R18" s="1898">
        <v>0.60799999999999998</v>
      </c>
      <c r="S18" s="954">
        <v>40500</v>
      </c>
      <c r="T18" s="955" t="s">
        <v>2231</v>
      </c>
      <c r="U18" s="956">
        <v>11743303903</v>
      </c>
      <c r="V18" s="1007" t="s">
        <v>1594</v>
      </c>
      <c r="W18" s="1008">
        <v>0.36899999999999999</v>
      </c>
    </row>
    <row r="19" spans="1:23" ht="28.5" customHeight="1">
      <c r="A19" s="1827"/>
      <c r="B19" s="1829"/>
      <c r="C19" s="1901"/>
      <c r="D19" s="1876"/>
      <c r="E19" s="1877"/>
      <c r="F19" s="1877"/>
      <c r="G19" s="1880"/>
      <c r="H19" s="1884"/>
      <c r="I19" s="1591"/>
      <c r="J19" s="1858"/>
      <c r="K19" s="1861"/>
      <c r="L19" s="1864"/>
      <c r="M19" s="1867"/>
      <c r="N19" s="1893"/>
      <c r="O19" s="1894"/>
      <c r="P19" s="1895"/>
      <c r="Q19" s="1897"/>
      <c r="R19" s="1899"/>
      <c r="S19" s="958">
        <v>40508</v>
      </c>
      <c r="T19" s="959" t="s">
        <v>2231</v>
      </c>
      <c r="U19" s="956">
        <v>1761495577.3</v>
      </c>
      <c r="V19" s="1007" t="s">
        <v>1594</v>
      </c>
      <c r="W19" s="957">
        <v>0.33300000000000002</v>
      </c>
    </row>
    <row r="20" spans="1:23" ht="28.5" customHeight="1">
      <c r="A20" s="1827"/>
      <c r="B20" s="1829"/>
      <c r="C20" s="1871">
        <v>39960</v>
      </c>
      <c r="D20" s="1874" t="s">
        <v>133</v>
      </c>
      <c r="E20" s="1843" t="s">
        <v>589</v>
      </c>
      <c r="F20" s="1843" t="s">
        <v>595</v>
      </c>
      <c r="G20" s="1878">
        <v>360624198</v>
      </c>
      <c r="H20" s="1576" t="s">
        <v>579</v>
      </c>
      <c r="I20" s="1853">
        <v>6</v>
      </c>
      <c r="J20" s="1856">
        <v>40004</v>
      </c>
      <c r="K20" s="1859" t="s">
        <v>1591</v>
      </c>
      <c r="L20" s="1862">
        <v>360624198</v>
      </c>
      <c r="M20" s="1865" t="s">
        <v>591</v>
      </c>
      <c r="N20" s="1868">
        <v>7</v>
      </c>
      <c r="O20" s="1837" t="s">
        <v>1593</v>
      </c>
      <c r="P20" s="1840" t="s">
        <v>1592</v>
      </c>
      <c r="Q20" s="1843" t="s">
        <v>590</v>
      </c>
      <c r="R20" s="1846">
        <v>7072488605</v>
      </c>
      <c r="S20" s="379">
        <v>40004</v>
      </c>
      <c r="T20" s="959" t="s">
        <v>2252</v>
      </c>
      <c r="U20" s="59">
        <v>360624198</v>
      </c>
      <c r="V20" s="1007" t="s">
        <v>590</v>
      </c>
      <c r="W20" s="58">
        <v>6711864407</v>
      </c>
    </row>
    <row r="21" spans="1:23" ht="28.5" customHeight="1">
      <c r="A21" s="1827"/>
      <c r="B21" s="1829"/>
      <c r="C21" s="1872"/>
      <c r="D21" s="1875"/>
      <c r="E21" s="1844"/>
      <c r="F21" s="1844"/>
      <c r="G21" s="1879"/>
      <c r="H21" s="1642"/>
      <c r="I21" s="1854"/>
      <c r="J21" s="1857"/>
      <c r="K21" s="1860"/>
      <c r="L21" s="1863"/>
      <c r="M21" s="1866"/>
      <c r="N21" s="1869"/>
      <c r="O21" s="1838"/>
      <c r="P21" s="1841"/>
      <c r="Q21" s="1844"/>
      <c r="R21" s="1847"/>
      <c r="S21" s="77">
        <v>40165</v>
      </c>
      <c r="T21" s="959" t="s">
        <v>2252</v>
      </c>
      <c r="U21" s="1470">
        <v>1000000000</v>
      </c>
      <c r="V21" s="1007" t="s">
        <v>590</v>
      </c>
      <c r="W21" s="58">
        <f>W20-U21</f>
        <v>5711864407</v>
      </c>
    </row>
    <row r="22" spans="1:23" ht="28.5" customHeight="1">
      <c r="A22" s="1827"/>
      <c r="B22" s="1829"/>
      <c r="C22" s="1872"/>
      <c r="D22" s="1875"/>
      <c r="E22" s="1844"/>
      <c r="F22" s="1844"/>
      <c r="G22" s="1879"/>
      <c r="H22" s="1642"/>
      <c r="I22" s="1854"/>
      <c r="J22" s="1857"/>
      <c r="K22" s="1860"/>
      <c r="L22" s="1863"/>
      <c r="M22" s="1866"/>
      <c r="N22" s="1869"/>
      <c r="O22" s="1838"/>
      <c r="P22" s="1841"/>
      <c r="Q22" s="1844"/>
      <c r="R22" s="1847"/>
      <c r="S22" s="77">
        <v>40199</v>
      </c>
      <c r="T22" s="959" t="s">
        <v>2252</v>
      </c>
      <c r="U22" s="1470">
        <v>35084421.25</v>
      </c>
      <c r="V22" s="1007" t="s">
        <v>590</v>
      </c>
      <c r="W22" s="48">
        <v>5676779986</v>
      </c>
    </row>
    <row r="23" spans="1:23" ht="28.5" customHeight="1">
      <c r="A23" s="1827"/>
      <c r="B23" s="1829"/>
      <c r="C23" s="1872"/>
      <c r="D23" s="1875"/>
      <c r="E23" s="1844"/>
      <c r="F23" s="1844"/>
      <c r="G23" s="1879"/>
      <c r="H23" s="1642"/>
      <c r="I23" s="1854"/>
      <c r="J23" s="1857"/>
      <c r="K23" s="1860"/>
      <c r="L23" s="1863"/>
      <c r="M23" s="1866"/>
      <c r="N23" s="1869"/>
      <c r="O23" s="1838"/>
      <c r="P23" s="1841"/>
      <c r="Q23" s="1844"/>
      <c r="R23" s="1847"/>
      <c r="S23" s="77">
        <v>40268</v>
      </c>
      <c r="T23" s="959" t="s">
        <v>2252</v>
      </c>
      <c r="U23" s="1470">
        <v>1000000000</v>
      </c>
      <c r="V23" s="1007" t="s">
        <v>590</v>
      </c>
      <c r="W23" s="48">
        <f>W22-U23</f>
        <v>4676779986</v>
      </c>
    </row>
    <row r="24" spans="1:23" ht="28.5" customHeight="1" thickBot="1">
      <c r="A24" s="1827"/>
      <c r="B24" s="1829"/>
      <c r="C24" s="1873"/>
      <c r="D24" s="1876"/>
      <c r="E24" s="1877"/>
      <c r="F24" s="1877"/>
      <c r="G24" s="1880"/>
      <c r="H24" s="1577"/>
      <c r="I24" s="1855"/>
      <c r="J24" s="1858"/>
      <c r="K24" s="1861"/>
      <c r="L24" s="1864"/>
      <c r="M24" s="1867"/>
      <c r="N24" s="1870"/>
      <c r="O24" s="1839"/>
      <c r="P24" s="1842"/>
      <c r="Q24" s="1845"/>
      <c r="R24" s="1848"/>
      <c r="S24" s="379">
        <v>40288</v>
      </c>
      <c r="T24" s="1408" t="s">
        <v>1580</v>
      </c>
      <c r="U24" s="956">
        <v>4676779986</v>
      </c>
      <c r="V24" s="1409" t="s">
        <v>1584</v>
      </c>
      <c r="W24" s="58">
        <v>0</v>
      </c>
    </row>
    <row r="25" spans="1:23" ht="28.5" customHeight="1" thickTop="1">
      <c r="A25" s="1827"/>
      <c r="B25" s="1829"/>
      <c r="C25" s="1467">
        <v>39967</v>
      </c>
      <c r="D25" s="1412" t="s">
        <v>133</v>
      </c>
      <c r="E25" s="1455" t="s">
        <v>589</v>
      </c>
      <c r="F25" s="1441" t="s">
        <v>595</v>
      </c>
      <c r="G25" s="1458">
        <f>23027511395+7072488605</f>
        <v>30100000000</v>
      </c>
      <c r="H25" s="1411" t="s">
        <v>579</v>
      </c>
      <c r="I25" s="479">
        <v>8</v>
      </c>
      <c r="J25" s="1449">
        <v>40004</v>
      </c>
      <c r="K25" s="1145" t="s">
        <v>1591</v>
      </c>
      <c r="L25" s="380">
        <v>22041706310</v>
      </c>
      <c r="M25" s="1453" t="s">
        <v>591</v>
      </c>
      <c r="N25" s="1150">
        <v>9</v>
      </c>
      <c r="O25" s="1151"/>
      <c r="P25" s="1152"/>
      <c r="Q25" s="1465"/>
      <c r="R25" s="381"/>
      <c r="S25" s="382"/>
      <c r="T25" s="383"/>
      <c r="U25" s="1470"/>
      <c r="V25" s="43"/>
      <c r="W25" s="1413"/>
    </row>
    <row r="26" spans="1:23" ht="28.5" customHeight="1" thickBot="1">
      <c r="A26" s="1827"/>
      <c r="B26" s="1829"/>
      <c r="C26" s="1143"/>
      <c r="D26" s="1426"/>
      <c r="E26" s="1428"/>
      <c r="F26" s="1469"/>
      <c r="G26" s="1425"/>
      <c r="H26" s="514"/>
      <c r="I26" s="515"/>
      <c r="J26" s="1153">
        <v>40004</v>
      </c>
      <c r="K26" s="1154" t="s">
        <v>1590</v>
      </c>
      <c r="L26" s="953">
        <v>7072488605</v>
      </c>
      <c r="M26" s="1155" t="s">
        <v>591</v>
      </c>
      <c r="N26" s="1156">
        <v>9</v>
      </c>
      <c r="O26" s="1157"/>
      <c r="P26" s="1158"/>
      <c r="Q26" s="1465"/>
      <c r="R26" s="381"/>
      <c r="S26" s="382"/>
      <c r="T26" s="384"/>
      <c r="U26" s="1470"/>
      <c r="V26" s="43"/>
      <c r="W26" s="1413"/>
    </row>
    <row r="27" spans="1:23" ht="28.5" customHeight="1" thickTop="1" thickBot="1">
      <c r="A27" s="1827"/>
      <c r="B27" s="1829"/>
      <c r="C27" s="1159"/>
      <c r="D27" s="1427"/>
      <c r="E27" s="1429"/>
      <c r="F27" s="385"/>
      <c r="G27" s="1432"/>
      <c r="H27" s="512"/>
      <c r="I27" s="513"/>
      <c r="J27" s="1160">
        <v>40004</v>
      </c>
      <c r="K27" s="1161" t="s">
        <v>1589</v>
      </c>
      <c r="L27" s="386">
        <v>985805085</v>
      </c>
      <c r="M27" s="1162" t="s">
        <v>591</v>
      </c>
      <c r="N27" s="1163">
        <v>9</v>
      </c>
      <c r="O27" s="1164" t="s">
        <v>1588</v>
      </c>
      <c r="P27" s="1165"/>
      <c r="Q27" s="387" t="s">
        <v>590</v>
      </c>
      <c r="R27" s="388">
        <v>985805085</v>
      </c>
      <c r="S27" s="389"/>
      <c r="T27" s="390"/>
      <c r="U27" s="56"/>
      <c r="V27" s="55"/>
      <c r="W27" s="54"/>
    </row>
    <row r="28" spans="1:23" ht="28.5" customHeight="1">
      <c r="A28" s="1849" t="s">
        <v>1586</v>
      </c>
      <c r="B28" s="1850" t="s">
        <v>1587</v>
      </c>
      <c r="C28" s="1467">
        <v>39829</v>
      </c>
      <c r="D28" s="1412" t="s">
        <v>133</v>
      </c>
      <c r="E28" s="391" t="s">
        <v>1586</v>
      </c>
      <c r="F28" s="392" t="s">
        <v>595</v>
      </c>
      <c r="G28" s="1458">
        <v>1500000000</v>
      </c>
      <c r="H28" s="1411" t="s">
        <v>579</v>
      </c>
      <c r="I28" s="479">
        <v>13</v>
      </c>
      <c r="J28" s="1449"/>
      <c r="K28" s="1166"/>
      <c r="L28" s="1458"/>
      <c r="M28" s="1453"/>
      <c r="N28" s="1454"/>
      <c r="O28" s="1167"/>
      <c r="P28" s="1464"/>
      <c r="Q28" s="393"/>
      <c r="R28" s="381"/>
      <c r="S28" s="1168">
        <v>39889</v>
      </c>
      <c r="T28" s="1169" t="s">
        <v>1585</v>
      </c>
      <c r="U28" s="53">
        <v>3499054.95</v>
      </c>
      <c r="V28" s="52" t="s">
        <v>595</v>
      </c>
      <c r="W28" s="48">
        <v>1496500945</v>
      </c>
    </row>
    <row r="29" spans="1:23" ht="28.5" customHeight="1">
      <c r="A29" s="1827"/>
      <c r="B29" s="1851"/>
      <c r="C29" s="1143"/>
      <c r="D29" s="1426"/>
      <c r="E29" s="394"/>
      <c r="F29" s="395"/>
      <c r="G29" s="1425"/>
      <c r="H29" s="1471"/>
      <c r="I29" s="511"/>
      <c r="J29" s="1144"/>
      <c r="K29" s="1170"/>
      <c r="L29" s="1425"/>
      <c r="M29" s="1146"/>
      <c r="N29" s="1171"/>
      <c r="O29" s="1443"/>
      <c r="P29" s="1444"/>
      <c r="Q29" s="396"/>
      <c r="R29" s="397"/>
      <c r="S29" s="1172">
        <v>39920</v>
      </c>
      <c r="T29" s="1173" t="s">
        <v>1585</v>
      </c>
      <c r="U29" s="51">
        <v>31810122.109999999</v>
      </c>
      <c r="V29" s="1469" t="s">
        <v>595</v>
      </c>
      <c r="W29" s="48">
        <v>1464690823</v>
      </c>
    </row>
    <row r="30" spans="1:23" ht="28.5" customHeight="1">
      <c r="A30" s="1827"/>
      <c r="B30" s="1851"/>
      <c r="C30" s="1467"/>
      <c r="D30" s="1412"/>
      <c r="E30" s="1414"/>
      <c r="F30" s="392"/>
      <c r="G30" s="1458"/>
      <c r="H30" s="1471"/>
      <c r="I30" s="511"/>
      <c r="J30" s="398"/>
      <c r="K30" s="1170"/>
      <c r="L30" s="1425"/>
      <c r="M30" s="1146"/>
      <c r="N30" s="1171"/>
      <c r="O30" s="1443"/>
      <c r="P30" s="1444"/>
      <c r="Q30" s="393"/>
      <c r="R30" s="381"/>
      <c r="S30" s="1172">
        <v>39951</v>
      </c>
      <c r="T30" s="1173" t="s">
        <v>1585</v>
      </c>
      <c r="U30" s="51">
        <v>51136083.810000002</v>
      </c>
      <c r="V30" s="1469" t="s">
        <v>595</v>
      </c>
      <c r="W30" s="48">
        <v>1413554739</v>
      </c>
    </row>
    <row r="31" spans="1:23" ht="28.5" customHeight="1">
      <c r="A31" s="1827"/>
      <c r="B31" s="1851"/>
      <c r="C31" s="1467"/>
      <c r="D31" s="1412"/>
      <c r="E31" s="1414"/>
      <c r="F31" s="392"/>
      <c r="G31" s="1458"/>
      <c r="H31" s="1471"/>
      <c r="I31" s="511"/>
      <c r="J31" s="1144"/>
      <c r="K31" s="1170"/>
      <c r="L31" s="1425"/>
      <c r="M31" s="1146"/>
      <c r="N31" s="1171"/>
      <c r="O31" s="1443"/>
      <c r="P31" s="1444"/>
      <c r="Q31" s="393"/>
      <c r="R31" s="381"/>
      <c r="S31" s="1172">
        <v>39981</v>
      </c>
      <c r="T31" s="1173" t="s">
        <v>1585</v>
      </c>
      <c r="U31" s="50">
        <v>44357709.980000004</v>
      </c>
      <c r="V31" s="49" t="s">
        <v>595</v>
      </c>
      <c r="W31" s="48">
        <v>1369197029</v>
      </c>
    </row>
    <row r="32" spans="1:23" ht="28.5" customHeight="1">
      <c r="A32" s="1827"/>
      <c r="B32" s="1851"/>
      <c r="C32" s="1174"/>
      <c r="D32" s="1478"/>
      <c r="E32" s="399"/>
      <c r="F32" s="400"/>
      <c r="G32" s="1457"/>
      <c r="H32" s="1410"/>
      <c r="I32" s="1447"/>
      <c r="J32" s="1448"/>
      <c r="K32" s="1175"/>
      <c r="L32" s="1456"/>
      <c r="M32" s="1452"/>
      <c r="N32" s="1472"/>
      <c r="O32" s="1176"/>
      <c r="P32" s="1445"/>
      <c r="Q32" s="401"/>
      <c r="R32" s="1446"/>
      <c r="S32" s="1177">
        <v>40008</v>
      </c>
      <c r="T32" s="1178" t="s">
        <v>1580</v>
      </c>
      <c r="U32" s="47">
        <v>1369197029.1500001</v>
      </c>
      <c r="V32" s="46" t="s">
        <v>1579</v>
      </c>
      <c r="W32" s="61">
        <v>0</v>
      </c>
    </row>
    <row r="33" spans="1:23" ht="28.5" customHeight="1" thickBot="1">
      <c r="A33" s="1828"/>
      <c r="B33" s="1852"/>
      <c r="C33" s="1159"/>
      <c r="D33" s="1427"/>
      <c r="E33" s="1429"/>
      <c r="F33" s="402"/>
      <c r="G33" s="1432"/>
      <c r="H33" s="512"/>
      <c r="I33" s="513"/>
      <c r="J33" s="1179"/>
      <c r="K33" s="1180"/>
      <c r="L33" s="1432"/>
      <c r="M33" s="1135"/>
      <c r="N33" s="1136"/>
      <c r="O33" s="1181"/>
      <c r="P33" s="1182"/>
      <c r="Q33" s="1431"/>
      <c r="R33" s="509"/>
      <c r="S33" s="405">
        <v>40008</v>
      </c>
      <c r="T33" s="406" t="s">
        <v>1879</v>
      </c>
      <c r="U33" s="41">
        <v>15000000</v>
      </c>
      <c r="V33" s="45" t="s">
        <v>1584</v>
      </c>
      <c r="W33" s="516" t="s">
        <v>1578</v>
      </c>
    </row>
    <row r="34" spans="1:23" ht="28.5" customHeight="1">
      <c r="A34" s="1827" t="s">
        <v>1918</v>
      </c>
      <c r="B34" s="1829" t="s">
        <v>1583</v>
      </c>
      <c r="C34" s="1183">
        <v>39815</v>
      </c>
      <c r="D34" s="1436" t="s">
        <v>133</v>
      </c>
      <c r="E34" s="1433" t="s">
        <v>1581</v>
      </c>
      <c r="F34" s="517" t="s">
        <v>595</v>
      </c>
      <c r="G34" s="1424">
        <v>4000000000</v>
      </c>
      <c r="H34" s="518" t="s">
        <v>579</v>
      </c>
      <c r="I34" s="519"/>
      <c r="J34" s="1131">
        <v>39974</v>
      </c>
      <c r="K34" s="1184" t="s">
        <v>1582</v>
      </c>
      <c r="L34" s="1424">
        <v>500000000</v>
      </c>
      <c r="M34" s="1133" t="s">
        <v>591</v>
      </c>
      <c r="N34" s="1185">
        <v>19</v>
      </c>
      <c r="O34" s="1186" t="s">
        <v>1581</v>
      </c>
      <c r="P34" s="1187">
        <v>20</v>
      </c>
      <c r="Q34" s="543" t="s">
        <v>1886</v>
      </c>
      <c r="R34" s="538">
        <v>3500000000</v>
      </c>
      <c r="S34" s="539">
        <v>40312</v>
      </c>
      <c r="T34" s="1831" t="s">
        <v>1880</v>
      </c>
      <c r="U34" s="540">
        <v>1900000000</v>
      </c>
      <c r="V34" s="541" t="s">
        <v>1584</v>
      </c>
      <c r="W34" s="542" t="s">
        <v>1578</v>
      </c>
    </row>
    <row r="35" spans="1:23" ht="28.5" customHeight="1">
      <c r="A35" s="1827"/>
      <c r="B35" s="1829"/>
      <c r="C35" s="1188">
        <v>39932</v>
      </c>
      <c r="D35" s="1412" t="s">
        <v>133</v>
      </c>
      <c r="E35" s="1414" t="s">
        <v>1581</v>
      </c>
      <c r="F35" s="392" t="s">
        <v>595</v>
      </c>
      <c r="G35" s="408">
        <v>0</v>
      </c>
      <c r="H35" s="409" t="s">
        <v>1578</v>
      </c>
      <c r="I35" s="479">
        <v>14</v>
      </c>
      <c r="J35" s="1144"/>
      <c r="K35" s="1442"/>
      <c r="L35" s="1425"/>
      <c r="M35" s="1146"/>
      <c r="N35" s="1189"/>
      <c r="O35" s="1443"/>
      <c r="P35" s="1444"/>
      <c r="Q35" s="396"/>
      <c r="R35" s="397"/>
      <c r="S35" s="410"/>
      <c r="T35" s="1832"/>
      <c r="U35" s="59"/>
      <c r="V35" s="411"/>
      <c r="W35" s="412"/>
    </row>
    <row r="36" spans="1:23" ht="28.5" customHeight="1" thickBot="1">
      <c r="A36" s="1827"/>
      <c r="B36" s="1829"/>
      <c r="C36" s="11">
        <v>39932</v>
      </c>
      <c r="D36" s="1427" t="s">
        <v>133</v>
      </c>
      <c r="E36" s="1429" t="s">
        <v>1581</v>
      </c>
      <c r="F36" s="402" t="s">
        <v>595</v>
      </c>
      <c r="G36" s="1432">
        <v>280130642</v>
      </c>
      <c r="H36" s="512" t="s">
        <v>579</v>
      </c>
      <c r="I36" s="413">
        <v>15</v>
      </c>
      <c r="J36" s="1179"/>
      <c r="K36" s="1180"/>
      <c r="L36" s="1432"/>
      <c r="M36" s="1135"/>
      <c r="N36" s="1190"/>
      <c r="O36" s="1191"/>
      <c r="P36" s="1182"/>
      <c r="Q36" s="403"/>
      <c r="R36" s="404"/>
      <c r="S36" s="405">
        <v>40004</v>
      </c>
      <c r="T36" s="406" t="s">
        <v>1580</v>
      </c>
      <c r="U36" s="41">
        <v>280130642</v>
      </c>
      <c r="V36" s="1192" t="s">
        <v>1584</v>
      </c>
      <c r="W36" s="44">
        <v>0</v>
      </c>
    </row>
    <row r="37" spans="1:23" ht="28.5" customHeight="1">
      <c r="A37" s="1827"/>
      <c r="B37" s="1829"/>
      <c r="C37" s="1183">
        <v>39934</v>
      </c>
      <c r="D37" s="1436" t="s">
        <v>133</v>
      </c>
      <c r="E37" s="1433" t="s">
        <v>1864</v>
      </c>
      <c r="F37" s="517" t="s">
        <v>595</v>
      </c>
      <c r="G37" s="1424">
        <v>1888153580</v>
      </c>
      <c r="H37" s="518"/>
      <c r="I37" s="519">
        <v>16</v>
      </c>
      <c r="J37" s="1131">
        <v>40298</v>
      </c>
      <c r="K37" s="1833" t="s">
        <v>1867</v>
      </c>
      <c r="L37" s="1424">
        <v>-1888153580</v>
      </c>
      <c r="M37" s="1133" t="s">
        <v>591</v>
      </c>
      <c r="N37" s="1193">
        <v>23</v>
      </c>
      <c r="O37" s="1186" t="s">
        <v>1868</v>
      </c>
      <c r="P37" s="1194">
        <v>23</v>
      </c>
      <c r="Q37" s="543" t="s">
        <v>1865</v>
      </c>
      <c r="R37" s="538" t="s">
        <v>591</v>
      </c>
      <c r="S37" s="1111">
        <v>40308</v>
      </c>
      <c r="T37" s="715" t="s">
        <v>1869</v>
      </c>
      <c r="U37" s="1112">
        <v>30544528</v>
      </c>
      <c r="V37" s="543" t="s">
        <v>1865</v>
      </c>
      <c r="W37" s="1113" t="s">
        <v>591</v>
      </c>
    </row>
    <row r="38" spans="1:23" ht="28.5" customHeight="1">
      <c r="A38" s="1827"/>
      <c r="B38" s="1829"/>
      <c r="C38" s="1143">
        <v>39953</v>
      </c>
      <c r="D38" s="1426" t="s">
        <v>133</v>
      </c>
      <c r="E38" s="1428" t="s">
        <v>1864</v>
      </c>
      <c r="F38" s="395" t="s">
        <v>595</v>
      </c>
      <c r="G38" s="1425">
        <v>0</v>
      </c>
      <c r="H38" s="1471" t="s">
        <v>1578</v>
      </c>
      <c r="I38" s="1114">
        <v>17</v>
      </c>
      <c r="J38" s="1144"/>
      <c r="K38" s="1834"/>
      <c r="L38" s="1425"/>
      <c r="M38" s="1146"/>
      <c r="N38" s="1171"/>
      <c r="O38" s="1835"/>
      <c r="P38" s="1836"/>
      <c r="Q38" s="396"/>
      <c r="R38" s="397"/>
      <c r="S38" s="720">
        <v>40430</v>
      </c>
      <c r="T38" s="1115" t="s">
        <v>1869</v>
      </c>
      <c r="U38" s="59">
        <v>9666784</v>
      </c>
      <c r="V38" s="1195" t="s">
        <v>1865</v>
      </c>
      <c r="W38" s="412" t="s">
        <v>591</v>
      </c>
    </row>
    <row r="39" spans="1:23" ht="28.5" customHeight="1" thickBot="1">
      <c r="A39" s="1827"/>
      <c r="B39" s="1829"/>
      <c r="C39" s="1196"/>
      <c r="D39" s="1105"/>
      <c r="E39" s="1106"/>
      <c r="F39" s="1107"/>
      <c r="G39" s="386"/>
      <c r="H39" s="1108"/>
      <c r="I39" s="1109"/>
      <c r="J39" s="1160"/>
      <c r="K39" s="1197"/>
      <c r="L39" s="386"/>
      <c r="M39" s="1162"/>
      <c r="N39" s="1198"/>
      <c r="O39" s="1199"/>
      <c r="P39" s="1200"/>
      <c r="Q39" s="1110"/>
      <c r="R39" s="388"/>
      <c r="S39" s="1232">
        <v>40541</v>
      </c>
      <c r="T39" s="1233" t="s">
        <v>1869</v>
      </c>
      <c r="U39" s="1234">
        <v>7844409</v>
      </c>
      <c r="V39" s="1235" t="s">
        <v>1865</v>
      </c>
      <c r="W39" s="1236" t="s">
        <v>591</v>
      </c>
    </row>
    <row r="40" spans="1:23" ht="28.35" customHeight="1">
      <c r="A40" s="1827"/>
      <c r="B40" s="1829"/>
      <c r="C40" s="1467">
        <v>39960</v>
      </c>
      <c r="D40" s="1412" t="s">
        <v>133</v>
      </c>
      <c r="E40" s="1414" t="s">
        <v>1900</v>
      </c>
      <c r="F40" s="392" t="s">
        <v>1577</v>
      </c>
      <c r="G40" s="1458">
        <v>6642000000</v>
      </c>
      <c r="H40" s="1411" t="s">
        <v>591</v>
      </c>
      <c r="I40" s="479">
        <v>18</v>
      </c>
      <c r="J40" s="1449">
        <v>39974</v>
      </c>
      <c r="K40" s="1450" t="s">
        <v>1576</v>
      </c>
      <c r="L40" s="1458">
        <v>0</v>
      </c>
      <c r="M40" s="1453" t="s">
        <v>591</v>
      </c>
      <c r="N40" s="1454"/>
      <c r="O40" s="1463" t="s">
        <v>1575</v>
      </c>
      <c r="P40" s="1149">
        <v>19</v>
      </c>
      <c r="Q40" s="1455" t="s">
        <v>1886</v>
      </c>
      <c r="R40" s="381">
        <v>7142000000</v>
      </c>
      <c r="S40" s="407"/>
      <c r="T40" s="383"/>
      <c r="U40" s="1470"/>
      <c r="V40" s="43"/>
      <c r="W40" s="42"/>
    </row>
    <row r="41" spans="1:23" ht="28.5" customHeight="1" thickBot="1">
      <c r="A41" s="1828"/>
      <c r="B41" s="1830"/>
      <c r="C41" s="1159"/>
      <c r="D41" s="1427"/>
      <c r="E41" s="1429"/>
      <c r="F41" s="402"/>
      <c r="G41" s="1432"/>
      <c r="H41" s="512"/>
      <c r="I41" s="513"/>
      <c r="J41" s="1179"/>
      <c r="K41" s="1201"/>
      <c r="L41" s="1432"/>
      <c r="M41" s="1135"/>
      <c r="N41" s="1136"/>
      <c r="O41" s="1202" t="s">
        <v>1575</v>
      </c>
      <c r="P41" s="1182"/>
      <c r="Q41" s="72" t="s">
        <v>1574</v>
      </c>
      <c r="R41" s="416">
        <v>9.9000000000000005E-2</v>
      </c>
      <c r="S41" s="414"/>
      <c r="T41" s="415"/>
      <c r="U41" s="41"/>
      <c r="V41" s="40"/>
      <c r="W41" s="39"/>
    </row>
    <row r="42" spans="1:23" ht="15" customHeight="1">
      <c r="A42" s="520"/>
      <c r="B42" s="520"/>
      <c r="C42" s="1203"/>
      <c r="D42" s="521"/>
      <c r="E42" s="522"/>
      <c r="F42" s="523"/>
      <c r="G42" s="524"/>
      <c r="H42" s="525"/>
      <c r="I42" s="525"/>
      <c r="J42" s="1204"/>
      <c r="K42" s="1205"/>
      <c r="L42" s="526"/>
      <c r="M42" s="1206"/>
      <c r="N42" s="1206"/>
      <c r="O42" s="1205"/>
      <c r="P42" s="1207"/>
      <c r="Q42" s="527"/>
      <c r="R42" s="528"/>
      <c r="S42" s="529"/>
      <c r="T42" s="530"/>
      <c r="U42" s="531"/>
      <c r="V42" s="532"/>
      <c r="W42" s="533"/>
    </row>
    <row r="43" spans="1:23" ht="30.75" customHeight="1" thickBot="1">
      <c r="D43" s="10"/>
      <c r="E43" s="534"/>
      <c r="F43" s="1420" t="s">
        <v>327</v>
      </c>
      <c r="G43" s="1421">
        <f>SUM(G9:G40)</f>
        <v>81344932551</v>
      </c>
      <c r="K43" s="1479"/>
      <c r="L43" s="38"/>
      <c r="M43" s="38"/>
      <c r="N43" s="1420"/>
      <c r="O43" s="1420"/>
      <c r="P43" s="1420"/>
      <c r="Q43" s="1420"/>
      <c r="R43" s="534"/>
      <c r="S43" s="534"/>
      <c r="T43" s="1420" t="s">
        <v>1573</v>
      </c>
      <c r="U43" s="535">
        <f>SUM(U17:U41)-U33</f>
        <v>26444881226.050003</v>
      </c>
    </row>
    <row r="44" spans="1:23" ht="30.75" customHeight="1" thickTop="1" thickBot="1">
      <c r="D44" s="10"/>
      <c r="E44" s="10"/>
      <c r="F44" s="1420"/>
      <c r="G44" s="37"/>
      <c r="L44" s="38"/>
      <c r="M44" s="38"/>
      <c r="N44" s="1420"/>
      <c r="O44" s="534"/>
      <c r="P44" s="534"/>
      <c r="Q44" s="534"/>
      <c r="R44" s="438"/>
      <c r="S44" s="1757" t="s">
        <v>1881</v>
      </c>
      <c r="T44" s="1757"/>
      <c r="U44" s="536">
        <v>15000000</v>
      </c>
      <c r="V44" s="1479"/>
      <c r="W44" s="537"/>
    </row>
    <row r="45" spans="1:23" ht="30.75" customHeight="1" thickTop="1" thickBot="1">
      <c r="D45" s="10"/>
      <c r="E45" s="10"/>
      <c r="F45" s="1420"/>
      <c r="G45" s="37"/>
      <c r="L45" s="1757" t="s">
        <v>1572</v>
      </c>
      <c r="M45" s="1757"/>
      <c r="N45" s="1420"/>
      <c r="O45" s="1824">
        <f>G43-U43+L37-(R34-U34)</f>
        <v>51411897744.949997</v>
      </c>
      <c r="P45" s="1825"/>
      <c r="Q45" s="1420"/>
      <c r="R45" s="534"/>
      <c r="S45" s="534"/>
      <c r="T45" s="534"/>
      <c r="U45" s="37"/>
    </row>
    <row r="46" spans="1:23" ht="15" customHeight="1" thickTop="1">
      <c r="A46" s="1823" t="s">
        <v>1882</v>
      </c>
      <c r="B46" s="1823"/>
      <c r="C46" s="1823"/>
      <c r="D46" s="1823"/>
      <c r="E46" s="1823"/>
      <c r="F46" s="1823"/>
      <c r="G46" s="1823"/>
      <c r="H46" s="1823"/>
      <c r="I46" s="1823"/>
      <c r="J46" s="1823"/>
      <c r="K46" s="1823"/>
      <c r="L46" s="1823"/>
      <c r="M46" s="1823"/>
      <c r="N46" s="1823"/>
      <c r="O46" s="1823"/>
      <c r="P46" s="1823"/>
      <c r="Q46" s="1823"/>
      <c r="R46" s="1823"/>
      <c r="S46" s="1823"/>
      <c r="T46" s="1823"/>
      <c r="U46" s="1823"/>
      <c r="V46" s="1823"/>
      <c r="W46" s="1823"/>
    </row>
    <row r="47" spans="1:23" ht="15" customHeight="1">
      <c r="A47" s="1823"/>
      <c r="B47" s="1823"/>
      <c r="C47" s="1823"/>
      <c r="D47" s="1823"/>
      <c r="E47" s="1823"/>
      <c r="F47" s="1823"/>
      <c r="G47" s="1823"/>
      <c r="H47" s="1823"/>
      <c r="I47" s="1823"/>
      <c r="J47" s="1823"/>
      <c r="K47" s="1823"/>
      <c r="L47" s="1823"/>
      <c r="M47" s="1823"/>
      <c r="N47" s="1823"/>
      <c r="O47" s="1823"/>
      <c r="P47" s="1823"/>
      <c r="Q47" s="1823"/>
      <c r="R47" s="1823"/>
      <c r="S47" s="1823"/>
      <c r="T47" s="1823"/>
      <c r="U47" s="1823"/>
      <c r="V47" s="1823"/>
      <c r="W47" s="1823"/>
    </row>
    <row r="48" spans="1:23" ht="15" customHeight="1">
      <c r="A48" s="1823" t="s">
        <v>1571</v>
      </c>
      <c r="B48" s="1823"/>
      <c r="C48" s="1823"/>
      <c r="D48" s="1823"/>
      <c r="E48" s="1823"/>
      <c r="F48" s="1823"/>
      <c r="G48" s="1823"/>
      <c r="H48" s="1823"/>
      <c r="I48" s="1823"/>
      <c r="J48" s="1823"/>
      <c r="K48" s="1823"/>
      <c r="L48" s="1823"/>
      <c r="M48" s="1823"/>
      <c r="N48" s="1823"/>
      <c r="O48" s="1823"/>
      <c r="P48" s="1823"/>
      <c r="Q48" s="1823"/>
      <c r="R48" s="1823"/>
      <c r="S48" s="1823"/>
      <c r="T48" s="1823"/>
      <c r="U48" s="1823"/>
      <c r="V48" s="1823"/>
      <c r="W48" s="1823"/>
    </row>
    <row r="49" spans="1:23" s="1419" customFormat="1" ht="15" customHeight="1">
      <c r="A49" s="1826" t="s">
        <v>2259</v>
      </c>
      <c r="B49" s="1826"/>
      <c r="C49" s="1826"/>
      <c r="D49" s="1826"/>
      <c r="E49" s="1826"/>
      <c r="F49" s="1826"/>
      <c r="G49" s="1826"/>
      <c r="H49" s="1826"/>
      <c r="I49" s="1826"/>
      <c r="J49" s="1826"/>
      <c r="K49" s="1826"/>
      <c r="L49" s="1826"/>
      <c r="M49" s="1826"/>
      <c r="N49" s="1826"/>
      <c r="O49" s="1826"/>
      <c r="P49" s="1826"/>
      <c r="Q49" s="1826"/>
      <c r="R49" s="1826"/>
      <c r="S49" s="1826"/>
      <c r="T49" s="1826"/>
      <c r="U49" s="1826"/>
      <c r="V49" s="1826"/>
      <c r="W49" s="1826"/>
    </row>
    <row r="50" spans="1:23" ht="15" customHeight="1">
      <c r="A50" s="1823" t="s">
        <v>1570</v>
      </c>
      <c r="B50" s="1823"/>
      <c r="C50" s="1823"/>
      <c r="D50" s="1823"/>
      <c r="E50" s="1823"/>
      <c r="F50" s="1823"/>
      <c r="G50" s="1823"/>
      <c r="H50" s="1823"/>
      <c r="I50" s="1823"/>
      <c r="J50" s="1823"/>
      <c r="K50" s="1823"/>
      <c r="L50" s="1823"/>
      <c r="M50" s="1823"/>
      <c r="N50" s="1823"/>
      <c r="O50" s="1823"/>
      <c r="P50" s="1823"/>
      <c r="Q50" s="1823"/>
      <c r="R50" s="1823"/>
      <c r="S50" s="1823"/>
      <c r="T50" s="1823"/>
      <c r="U50" s="1823"/>
      <c r="V50" s="1823"/>
      <c r="W50" s="1823"/>
    </row>
    <row r="51" spans="1:23" ht="14.25" customHeight="1">
      <c r="A51" s="1823" t="s">
        <v>1620</v>
      </c>
      <c r="B51" s="1823"/>
      <c r="C51" s="1823"/>
      <c r="D51" s="1823"/>
      <c r="E51" s="1823"/>
      <c r="F51" s="1823"/>
      <c r="G51" s="1823"/>
      <c r="H51" s="1823"/>
      <c r="I51" s="1823"/>
      <c r="J51" s="1823"/>
      <c r="K51" s="1823"/>
      <c r="L51" s="1823"/>
      <c r="M51" s="1823"/>
      <c r="N51" s="1823"/>
      <c r="O51" s="1823"/>
      <c r="P51" s="1823"/>
      <c r="Q51" s="1823"/>
      <c r="R51" s="1823"/>
      <c r="S51" s="1823"/>
      <c r="T51" s="1823"/>
      <c r="U51" s="1823"/>
      <c r="V51" s="1823"/>
      <c r="W51" s="1823"/>
    </row>
    <row r="52" spans="1:23" s="1419" customFormat="1" ht="14.25" customHeight="1">
      <c r="A52" s="1748" t="s">
        <v>1569</v>
      </c>
      <c r="B52" s="1748"/>
      <c r="C52" s="1748"/>
      <c r="D52" s="1748"/>
      <c r="E52" s="1748"/>
      <c r="F52" s="1748"/>
      <c r="G52" s="1748"/>
      <c r="H52" s="1748"/>
      <c r="I52" s="1748"/>
      <c r="J52" s="1748"/>
      <c r="K52" s="1748"/>
      <c r="L52" s="1748"/>
      <c r="M52" s="1748"/>
      <c r="N52" s="1748"/>
      <c r="O52" s="1748"/>
      <c r="P52" s="1748"/>
      <c r="Q52" s="1748"/>
      <c r="R52" s="1748"/>
      <c r="S52" s="1748"/>
      <c r="T52" s="1748"/>
      <c r="U52" s="1748"/>
      <c r="V52" s="1748"/>
      <c r="W52" s="1748"/>
    </row>
    <row r="53" spans="1:23" ht="14.25" customHeight="1">
      <c r="A53" s="1823" t="s">
        <v>1568</v>
      </c>
      <c r="B53" s="1823"/>
      <c r="C53" s="1823"/>
      <c r="D53" s="1823"/>
      <c r="E53" s="1823"/>
      <c r="F53" s="1823"/>
      <c r="G53" s="1823"/>
      <c r="H53" s="1823"/>
      <c r="I53" s="1823"/>
      <c r="J53" s="1823"/>
      <c r="K53" s="1823"/>
      <c r="L53" s="1823"/>
      <c r="M53" s="1823"/>
      <c r="N53" s="1823"/>
      <c r="O53" s="1823"/>
      <c r="P53" s="1823"/>
      <c r="Q53" s="1823"/>
      <c r="R53" s="1823"/>
      <c r="S53" s="1823"/>
      <c r="T53" s="1823"/>
      <c r="U53" s="1823"/>
      <c r="V53" s="1823"/>
      <c r="W53" s="1823"/>
    </row>
    <row r="54" spans="1:23" s="1419" customFormat="1" ht="15" customHeight="1">
      <c r="A54" s="1748" t="s">
        <v>1883</v>
      </c>
      <c r="B54" s="1748"/>
      <c r="C54" s="1748"/>
      <c r="D54" s="1748"/>
      <c r="E54" s="1748"/>
      <c r="F54" s="1748"/>
      <c r="G54" s="1748"/>
      <c r="H54" s="1748"/>
      <c r="I54" s="1748"/>
      <c r="J54" s="1748"/>
      <c r="K54" s="1748"/>
      <c r="L54" s="1748"/>
      <c r="M54" s="1748"/>
      <c r="N54" s="1748"/>
      <c r="O54" s="1748"/>
      <c r="P54" s="1748"/>
      <c r="Q54" s="1748"/>
      <c r="R54" s="1748"/>
      <c r="S54" s="1748"/>
      <c r="T54" s="1748"/>
      <c r="U54" s="1748"/>
      <c r="V54" s="1748"/>
      <c r="W54" s="1748"/>
    </row>
    <row r="55" spans="1:23" s="1419" customFormat="1" ht="15" customHeight="1">
      <c r="A55" s="1748" t="s">
        <v>1567</v>
      </c>
      <c r="B55" s="1748"/>
      <c r="C55" s="1748"/>
      <c r="D55" s="1748"/>
      <c r="E55" s="1748"/>
      <c r="F55" s="1748"/>
      <c r="G55" s="1748"/>
      <c r="H55" s="1748"/>
      <c r="I55" s="1748"/>
      <c r="J55" s="1748"/>
      <c r="K55" s="1748"/>
      <c r="L55" s="1748"/>
      <c r="M55" s="1748"/>
      <c r="N55" s="1748"/>
      <c r="O55" s="1748"/>
      <c r="P55" s="1748"/>
      <c r="Q55" s="1748"/>
      <c r="R55" s="1748"/>
      <c r="S55" s="1748"/>
      <c r="T55" s="1748"/>
      <c r="U55" s="1748"/>
      <c r="V55" s="1748"/>
      <c r="W55" s="1748"/>
    </row>
    <row r="56" spans="1:23" s="1419" customFormat="1" ht="15" customHeight="1">
      <c r="A56" s="1748"/>
      <c r="B56" s="1748"/>
      <c r="C56" s="1748"/>
      <c r="D56" s="1748"/>
      <c r="E56" s="1748"/>
      <c r="F56" s="1748"/>
      <c r="G56" s="1748"/>
      <c r="H56" s="1748"/>
      <c r="I56" s="1748"/>
      <c r="J56" s="1748"/>
      <c r="K56" s="1748"/>
      <c r="L56" s="1748"/>
      <c r="M56" s="1748"/>
      <c r="N56" s="1748"/>
      <c r="O56" s="1748"/>
      <c r="P56" s="1748"/>
      <c r="Q56" s="1748"/>
      <c r="R56" s="1748"/>
      <c r="S56" s="1748"/>
      <c r="T56" s="1748"/>
      <c r="U56" s="1748"/>
      <c r="V56" s="1748"/>
      <c r="W56" s="1748"/>
    </row>
    <row r="57" spans="1:23" s="1419" customFormat="1" ht="15" customHeight="1">
      <c r="A57" s="1748"/>
      <c r="B57" s="1748"/>
      <c r="C57" s="1748"/>
      <c r="D57" s="1748"/>
      <c r="E57" s="1748"/>
      <c r="F57" s="1748"/>
      <c r="G57" s="1748"/>
      <c r="H57" s="1748"/>
      <c r="I57" s="1748"/>
      <c r="J57" s="1748"/>
      <c r="K57" s="1748"/>
      <c r="L57" s="1748"/>
      <c r="M57" s="1748"/>
      <c r="N57" s="1748"/>
      <c r="O57" s="1748"/>
      <c r="P57" s="1748"/>
      <c r="Q57" s="1748"/>
      <c r="R57" s="1748"/>
      <c r="S57" s="1748"/>
      <c r="T57" s="1748"/>
      <c r="U57" s="1748"/>
      <c r="V57" s="1748"/>
      <c r="W57" s="1748"/>
    </row>
    <row r="58" spans="1:23" ht="15" customHeight="1">
      <c r="A58" s="1823" t="s">
        <v>1566</v>
      </c>
      <c r="B58" s="1823"/>
      <c r="C58" s="1823"/>
      <c r="D58" s="1823"/>
      <c r="E58" s="1823"/>
      <c r="F58" s="1823"/>
      <c r="G58" s="1823"/>
      <c r="H58" s="1823"/>
      <c r="I58" s="1823"/>
      <c r="J58" s="1823"/>
      <c r="K58" s="1823"/>
      <c r="L58" s="1823"/>
      <c r="M58" s="1823"/>
      <c r="N58" s="1823"/>
      <c r="O58" s="1823"/>
      <c r="P58" s="1823"/>
      <c r="Q58" s="1823"/>
      <c r="R58" s="1823"/>
      <c r="S58" s="1823"/>
      <c r="T58" s="1823"/>
      <c r="U58" s="1823"/>
      <c r="V58" s="1823"/>
      <c r="W58" s="1823"/>
    </row>
    <row r="59" spans="1:23" ht="15" customHeight="1">
      <c r="A59" s="1823" t="s">
        <v>1565</v>
      </c>
      <c r="B59" s="1823"/>
      <c r="C59" s="1823"/>
      <c r="D59" s="1823"/>
      <c r="E59" s="1823"/>
      <c r="F59" s="1823"/>
      <c r="G59" s="1823"/>
      <c r="H59" s="1823"/>
      <c r="I59" s="1823"/>
      <c r="J59" s="1823"/>
      <c r="K59" s="1823"/>
      <c r="L59" s="1823"/>
      <c r="M59" s="1823"/>
      <c r="N59" s="1823"/>
      <c r="O59" s="1823"/>
      <c r="P59" s="1823"/>
      <c r="Q59" s="1823"/>
      <c r="R59" s="1823"/>
      <c r="S59" s="1823"/>
      <c r="T59" s="1823"/>
      <c r="U59" s="1823"/>
      <c r="V59" s="1823"/>
      <c r="W59" s="1823"/>
    </row>
    <row r="60" spans="1:23" ht="15" customHeight="1">
      <c r="A60" s="1819" t="s">
        <v>1754</v>
      </c>
      <c r="B60" s="1819"/>
      <c r="C60" s="1819"/>
      <c r="D60" s="1819"/>
      <c r="E60" s="1819"/>
      <c r="F60" s="1819"/>
      <c r="G60" s="1819"/>
      <c r="H60" s="1819"/>
      <c r="I60" s="1819"/>
      <c r="J60" s="1819"/>
      <c r="K60" s="1819"/>
      <c r="L60" s="1819"/>
      <c r="M60" s="1819"/>
      <c r="N60" s="1819"/>
      <c r="O60" s="1819"/>
      <c r="P60" s="1819"/>
      <c r="Q60" s="1819"/>
      <c r="R60" s="1819"/>
      <c r="S60" s="1819"/>
      <c r="T60" s="1819"/>
      <c r="U60" s="1819"/>
      <c r="V60" s="1819"/>
      <c r="W60" s="1819"/>
    </row>
    <row r="61" spans="1:23" ht="15" customHeight="1">
      <c r="A61" s="1823" t="s">
        <v>1564</v>
      </c>
      <c r="B61" s="1823"/>
      <c r="C61" s="1823"/>
      <c r="D61" s="1823"/>
      <c r="E61" s="1823"/>
      <c r="F61" s="1823"/>
      <c r="G61" s="1823"/>
      <c r="H61" s="1823"/>
      <c r="I61" s="1823"/>
      <c r="J61" s="1823"/>
      <c r="K61" s="1823"/>
      <c r="L61" s="1823"/>
      <c r="M61" s="1823"/>
      <c r="N61" s="1823"/>
      <c r="O61" s="1823"/>
      <c r="P61" s="1823"/>
      <c r="Q61" s="1823"/>
      <c r="R61" s="1823"/>
      <c r="S61" s="1823"/>
      <c r="T61" s="1823"/>
      <c r="U61" s="1823"/>
      <c r="V61" s="1823"/>
      <c r="W61" s="1823"/>
    </row>
    <row r="62" spans="1:23" ht="15" customHeight="1">
      <c r="A62" s="1823" t="s">
        <v>1563</v>
      </c>
      <c r="B62" s="1823"/>
      <c r="C62" s="1823"/>
      <c r="D62" s="1823"/>
      <c r="E62" s="1823"/>
      <c r="F62" s="1823"/>
      <c r="G62" s="1823"/>
      <c r="H62" s="1823"/>
      <c r="I62" s="1823"/>
      <c r="J62" s="1823"/>
      <c r="K62" s="1823"/>
      <c r="L62" s="1823"/>
      <c r="M62" s="1823"/>
      <c r="N62" s="1823"/>
      <c r="O62" s="1823"/>
      <c r="P62" s="1823"/>
      <c r="Q62" s="1823"/>
      <c r="R62" s="1823"/>
      <c r="S62" s="1823"/>
      <c r="T62" s="1823"/>
      <c r="U62" s="1823"/>
      <c r="V62" s="1823"/>
      <c r="W62" s="1823"/>
    </row>
    <row r="63" spans="1:23" ht="15" customHeight="1">
      <c r="A63" s="1819" t="s">
        <v>1866</v>
      </c>
      <c r="B63" s="1819"/>
      <c r="C63" s="1819"/>
      <c r="D63" s="1819"/>
      <c r="E63" s="1819"/>
      <c r="F63" s="1819"/>
      <c r="G63" s="1819"/>
      <c r="H63" s="1819"/>
      <c r="I63" s="1819"/>
      <c r="J63" s="1819"/>
      <c r="K63" s="1819"/>
      <c r="L63" s="1819"/>
      <c r="M63" s="1819"/>
      <c r="N63" s="1819"/>
      <c r="O63" s="1819"/>
      <c r="P63" s="1819"/>
      <c r="Q63" s="1819"/>
      <c r="R63" s="1819"/>
      <c r="S63" s="1819"/>
      <c r="T63" s="1819"/>
      <c r="U63" s="1819"/>
      <c r="V63" s="1819"/>
      <c r="W63" s="1819"/>
    </row>
    <row r="64" spans="1:23" ht="15" customHeight="1">
      <c r="A64" s="1823" t="s">
        <v>1562</v>
      </c>
      <c r="B64" s="1823"/>
      <c r="C64" s="1823"/>
      <c r="D64" s="1823"/>
      <c r="E64" s="1823"/>
      <c r="F64" s="1823"/>
      <c r="G64" s="1823"/>
      <c r="H64" s="1823"/>
      <c r="I64" s="1823"/>
      <c r="J64" s="1823"/>
      <c r="K64" s="1823"/>
      <c r="L64" s="1823"/>
      <c r="M64" s="1823"/>
      <c r="N64" s="1823"/>
      <c r="O64" s="1823"/>
      <c r="P64" s="1823"/>
      <c r="Q64" s="1823"/>
      <c r="R64" s="1823"/>
      <c r="S64" s="1823"/>
      <c r="T64" s="1823"/>
      <c r="U64" s="1823"/>
      <c r="V64" s="1823"/>
      <c r="W64" s="1823"/>
    </row>
    <row r="65" spans="1:23" ht="15" customHeight="1">
      <c r="A65" s="1823" t="s">
        <v>1561</v>
      </c>
      <c r="B65" s="1823"/>
      <c r="C65" s="1823"/>
      <c r="D65" s="1823"/>
      <c r="E65" s="1823"/>
      <c r="F65" s="1823"/>
      <c r="G65" s="1823"/>
      <c r="H65" s="1823"/>
      <c r="I65" s="1823"/>
      <c r="J65" s="1823"/>
      <c r="K65" s="1823"/>
      <c r="L65" s="1823"/>
      <c r="M65" s="1823"/>
      <c r="N65" s="1823"/>
      <c r="O65" s="1823"/>
      <c r="P65" s="1823"/>
      <c r="Q65" s="1823"/>
      <c r="R65" s="1823"/>
      <c r="S65" s="1823"/>
      <c r="T65" s="1823"/>
      <c r="U65" s="1823"/>
      <c r="V65" s="1823"/>
      <c r="W65" s="1823"/>
    </row>
    <row r="66" spans="1:23" ht="15" customHeight="1">
      <c r="A66" s="1820" t="s">
        <v>1619</v>
      </c>
      <c r="B66" s="1820"/>
      <c r="C66" s="1820"/>
      <c r="D66" s="1820"/>
      <c r="E66" s="1820"/>
      <c r="F66" s="1820"/>
      <c r="G66" s="1820"/>
      <c r="H66" s="1820"/>
      <c r="I66" s="1820"/>
      <c r="J66" s="1820"/>
      <c r="K66" s="1820"/>
      <c r="L66" s="1820"/>
      <c r="M66" s="1820"/>
      <c r="N66" s="1820"/>
      <c r="O66" s="1820"/>
      <c r="P66" s="1820"/>
      <c r="Q66" s="1820"/>
      <c r="R66" s="1820"/>
      <c r="S66" s="1820"/>
      <c r="T66" s="1820"/>
      <c r="U66" s="1820"/>
      <c r="V66" s="1820"/>
      <c r="W66" s="1820"/>
    </row>
    <row r="67" spans="1:23" ht="15" customHeight="1">
      <c r="A67" s="1820"/>
      <c r="B67" s="1820"/>
      <c r="C67" s="1820"/>
      <c r="D67" s="1820"/>
      <c r="E67" s="1820"/>
      <c r="F67" s="1820"/>
      <c r="G67" s="1820"/>
      <c r="H67" s="1820"/>
      <c r="I67" s="1820"/>
      <c r="J67" s="1820"/>
      <c r="K67" s="1820"/>
      <c r="L67" s="1820"/>
      <c r="M67" s="1820"/>
      <c r="N67" s="1820"/>
      <c r="O67" s="1820"/>
      <c r="P67" s="1820"/>
      <c r="Q67" s="1820"/>
      <c r="R67" s="1820"/>
      <c r="S67" s="1820"/>
      <c r="T67" s="1820"/>
      <c r="U67" s="1820"/>
      <c r="V67" s="1820"/>
      <c r="W67" s="1820"/>
    </row>
    <row r="68" spans="1:23" ht="15" customHeight="1">
      <c r="A68" s="1819" t="s">
        <v>1618</v>
      </c>
      <c r="B68" s="1819"/>
      <c r="C68" s="1819"/>
      <c r="D68" s="1819"/>
      <c r="E68" s="1819"/>
      <c r="F68" s="1819"/>
      <c r="G68" s="1819"/>
      <c r="H68" s="1819"/>
      <c r="I68" s="1819"/>
      <c r="J68" s="1819"/>
      <c r="K68" s="1819"/>
      <c r="L68" s="1819"/>
      <c r="M68" s="1819"/>
      <c r="N68" s="1819"/>
      <c r="O68" s="1819"/>
      <c r="P68" s="1819"/>
      <c r="Q68" s="1819"/>
      <c r="R68" s="1819"/>
      <c r="S68" s="1819"/>
      <c r="T68" s="1819"/>
      <c r="U68" s="1819"/>
      <c r="V68" s="1819"/>
      <c r="W68" s="1819"/>
    </row>
    <row r="69" spans="1:23" ht="15" customHeight="1">
      <c r="A69" s="1820" t="s">
        <v>1560</v>
      </c>
      <c r="B69" s="1820"/>
      <c r="C69" s="1820"/>
      <c r="D69" s="1820"/>
      <c r="E69" s="1820"/>
      <c r="F69" s="1820"/>
      <c r="G69" s="1820"/>
      <c r="H69" s="1820"/>
      <c r="I69" s="1820"/>
      <c r="J69" s="1820"/>
      <c r="K69" s="1820"/>
      <c r="L69" s="1820"/>
      <c r="M69" s="1820"/>
      <c r="N69" s="1820"/>
      <c r="O69" s="1820"/>
      <c r="P69" s="1820"/>
      <c r="Q69" s="1820"/>
      <c r="R69" s="1820"/>
      <c r="S69" s="1820"/>
      <c r="T69" s="1820"/>
      <c r="U69" s="1820"/>
      <c r="V69" s="1820"/>
      <c r="W69" s="1820"/>
    </row>
    <row r="70" spans="1:23" ht="15" customHeight="1">
      <c r="A70" s="1820"/>
      <c r="B70" s="1820"/>
      <c r="C70" s="1820"/>
      <c r="D70" s="1820"/>
      <c r="E70" s="1820"/>
      <c r="F70" s="1820"/>
      <c r="G70" s="1820"/>
      <c r="H70" s="1820"/>
      <c r="I70" s="1820"/>
      <c r="J70" s="1820"/>
      <c r="K70" s="1820"/>
      <c r="L70" s="1820"/>
      <c r="M70" s="1820"/>
      <c r="N70" s="1820"/>
      <c r="O70" s="1820"/>
      <c r="P70" s="1820"/>
      <c r="Q70" s="1820"/>
      <c r="R70" s="1820"/>
      <c r="S70" s="1820"/>
      <c r="T70" s="1820"/>
      <c r="U70" s="1820"/>
      <c r="V70" s="1820"/>
      <c r="W70" s="1820"/>
    </row>
    <row r="71" spans="1:23" ht="15" customHeight="1">
      <c r="A71" s="1823" t="s">
        <v>1559</v>
      </c>
      <c r="B71" s="1823"/>
      <c r="C71" s="1823"/>
      <c r="D71" s="1823"/>
      <c r="E71" s="1823"/>
      <c r="F71" s="1823"/>
      <c r="G71" s="1823"/>
      <c r="H71" s="1823"/>
      <c r="I71" s="1823"/>
      <c r="J71" s="1823"/>
      <c r="K71" s="1823"/>
      <c r="L71" s="1823"/>
      <c r="M71" s="1823"/>
      <c r="N71" s="1823"/>
      <c r="O71" s="1823"/>
      <c r="P71" s="1823"/>
      <c r="Q71" s="1823"/>
      <c r="R71" s="1823"/>
      <c r="S71" s="1823"/>
      <c r="T71" s="1823"/>
      <c r="U71" s="1823"/>
      <c r="V71" s="1823"/>
      <c r="W71" s="1823"/>
    </row>
    <row r="72" spans="1:23" ht="15" customHeight="1">
      <c r="A72" s="1823" t="s">
        <v>1558</v>
      </c>
      <c r="B72" s="1823"/>
      <c r="C72" s="1823"/>
      <c r="D72" s="1823"/>
      <c r="E72" s="1823"/>
      <c r="F72" s="1823"/>
      <c r="G72" s="1823"/>
      <c r="H72" s="1823"/>
      <c r="I72" s="1823"/>
      <c r="J72" s="1823"/>
      <c r="K72" s="1823"/>
      <c r="L72" s="1823"/>
      <c r="M72" s="1823"/>
      <c r="N72" s="1823"/>
      <c r="O72" s="1823"/>
      <c r="P72" s="1823"/>
      <c r="Q72" s="1823"/>
      <c r="R72" s="1823"/>
      <c r="S72" s="1823"/>
      <c r="T72" s="1823"/>
      <c r="U72" s="1823"/>
      <c r="V72" s="1823"/>
      <c r="W72" s="1823"/>
    </row>
    <row r="73" spans="1:23" ht="15" customHeight="1">
      <c r="A73" s="1823" t="s">
        <v>1557</v>
      </c>
      <c r="B73" s="1823"/>
      <c r="C73" s="1823"/>
      <c r="D73" s="1823"/>
      <c r="E73" s="1823"/>
      <c r="F73" s="1823"/>
      <c r="G73" s="1823"/>
      <c r="H73" s="1823"/>
      <c r="I73" s="1823"/>
      <c r="J73" s="1823"/>
      <c r="K73" s="1823"/>
      <c r="L73" s="1823"/>
      <c r="M73" s="1823"/>
      <c r="N73" s="1823"/>
      <c r="O73" s="1823"/>
      <c r="P73" s="1823"/>
      <c r="Q73" s="1823"/>
      <c r="R73" s="1823"/>
      <c r="S73" s="1823"/>
      <c r="T73" s="1823"/>
      <c r="U73" s="1823"/>
      <c r="V73" s="1823"/>
      <c r="W73" s="1823"/>
    </row>
    <row r="74" spans="1:23" ht="15" customHeight="1">
      <c r="A74" s="1823" t="s">
        <v>1556</v>
      </c>
      <c r="B74" s="1823"/>
      <c r="C74" s="1823"/>
      <c r="D74" s="1823"/>
      <c r="E74" s="1823"/>
      <c r="F74" s="1823"/>
      <c r="G74" s="1823"/>
      <c r="H74" s="1823"/>
      <c r="I74" s="1823"/>
      <c r="J74" s="1823"/>
      <c r="K74" s="1823"/>
      <c r="L74" s="1823"/>
      <c r="M74" s="1823"/>
      <c r="N74" s="1823"/>
      <c r="O74" s="1823"/>
      <c r="P74" s="1823"/>
      <c r="Q74" s="1823"/>
      <c r="R74" s="1823"/>
      <c r="S74" s="1823"/>
      <c r="T74" s="1823"/>
      <c r="U74" s="1823"/>
      <c r="V74" s="1823"/>
      <c r="W74" s="1823"/>
    </row>
    <row r="75" spans="1:23" ht="15" customHeight="1">
      <c r="A75" s="1820" t="s">
        <v>1919</v>
      </c>
      <c r="B75" s="1820"/>
      <c r="C75" s="1820"/>
      <c r="D75" s="1820"/>
      <c r="E75" s="1820"/>
      <c r="F75" s="1820"/>
      <c r="G75" s="1820"/>
      <c r="H75" s="1820"/>
      <c r="I75" s="1820"/>
      <c r="J75" s="1820"/>
      <c r="K75" s="1820"/>
      <c r="L75" s="1820"/>
      <c r="M75" s="1820"/>
      <c r="N75" s="1820"/>
      <c r="O75" s="1820"/>
      <c r="P75" s="1820"/>
      <c r="Q75" s="1820"/>
      <c r="R75" s="1820"/>
      <c r="S75" s="1820"/>
      <c r="T75" s="1820"/>
      <c r="U75" s="1820"/>
      <c r="V75" s="1820"/>
      <c r="W75" s="1820"/>
    </row>
    <row r="76" spans="1:23" ht="15" customHeight="1">
      <c r="A76" s="1820"/>
      <c r="B76" s="1820"/>
      <c r="C76" s="1820"/>
      <c r="D76" s="1820"/>
      <c r="E76" s="1820"/>
      <c r="F76" s="1820"/>
      <c r="G76" s="1820"/>
      <c r="H76" s="1820"/>
      <c r="I76" s="1820"/>
      <c r="J76" s="1820"/>
      <c r="K76" s="1820"/>
      <c r="L76" s="1820"/>
      <c r="M76" s="1820"/>
      <c r="N76" s="1820"/>
      <c r="O76" s="1820"/>
      <c r="P76" s="1820"/>
      <c r="Q76" s="1820"/>
      <c r="R76" s="1820"/>
      <c r="S76" s="1820"/>
      <c r="T76" s="1820"/>
      <c r="U76" s="1820"/>
      <c r="V76" s="1820"/>
      <c r="W76" s="1820"/>
    </row>
    <row r="77" spans="1:23" ht="15" customHeight="1">
      <c r="A77" s="1819" t="s">
        <v>1555</v>
      </c>
      <c r="B77" s="1819"/>
      <c r="C77" s="1819"/>
      <c r="D77" s="1819"/>
      <c r="E77" s="1819"/>
      <c r="F77" s="1819"/>
      <c r="G77" s="1819"/>
      <c r="H77" s="1819"/>
      <c r="I77" s="1819"/>
      <c r="J77" s="1819"/>
      <c r="K77" s="1819"/>
      <c r="L77" s="1819"/>
      <c r="M77" s="1819"/>
      <c r="N77" s="1819"/>
      <c r="O77" s="1819"/>
      <c r="P77" s="1819"/>
      <c r="Q77" s="1819"/>
      <c r="R77" s="1819"/>
      <c r="S77" s="1819"/>
      <c r="T77" s="1819"/>
      <c r="U77" s="1819"/>
      <c r="V77" s="1819"/>
      <c r="W77" s="1819"/>
    </row>
    <row r="78" spans="1:23" ht="15" customHeight="1">
      <c r="A78" s="1820" t="s">
        <v>1554</v>
      </c>
      <c r="B78" s="1820"/>
      <c r="C78" s="1820"/>
      <c r="D78" s="1820"/>
      <c r="E78" s="1820"/>
      <c r="F78" s="1820"/>
      <c r="G78" s="1820"/>
      <c r="H78" s="1820"/>
      <c r="I78" s="1820"/>
      <c r="J78" s="1820"/>
      <c r="K78" s="1820"/>
      <c r="L78" s="1820"/>
      <c r="M78" s="1820"/>
      <c r="N78" s="1820"/>
      <c r="O78" s="1820"/>
      <c r="P78" s="1820"/>
      <c r="Q78" s="1820"/>
      <c r="R78" s="1820"/>
      <c r="S78" s="1820"/>
      <c r="T78" s="1820"/>
      <c r="U78" s="1820"/>
      <c r="V78" s="1820"/>
      <c r="W78" s="1820"/>
    </row>
    <row r="79" spans="1:23" ht="15" customHeight="1">
      <c r="A79" s="1820"/>
      <c r="B79" s="1820"/>
      <c r="C79" s="1820"/>
      <c r="D79" s="1820"/>
      <c r="E79" s="1820"/>
      <c r="F79" s="1820"/>
      <c r="G79" s="1820"/>
      <c r="H79" s="1820"/>
      <c r="I79" s="1820"/>
      <c r="J79" s="1820"/>
      <c r="K79" s="1820"/>
      <c r="L79" s="1820"/>
      <c r="M79" s="1820"/>
      <c r="N79" s="1820"/>
      <c r="O79" s="1820"/>
      <c r="P79" s="1820"/>
      <c r="Q79" s="1820"/>
      <c r="R79" s="1820"/>
      <c r="S79" s="1820"/>
      <c r="T79" s="1820"/>
      <c r="U79" s="1820"/>
      <c r="V79" s="1820"/>
      <c r="W79" s="1820"/>
    </row>
    <row r="80" spans="1:23" ht="15" customHeight="1">
      <c r="A80" s="1821" t="s">
        <v>1621</v>
      </c>
      <c r="B80" s="1821"/>
      <c r="C80" s="1821"/>
      <c r="D80" s="1821"/>
      <c r="E80" s="1821"/>
      <c r="F80" s="1821"/>
      <c r="G80" s="1821"/>
      <c r="H80" s="1821"/>
      <c r="I80" s="1821"/>
      <c r="J80" s="1821"/>
      <c r="K80" s="1821"/>
      <c r="L80" s="1821"/>
      <c r="M80" s="1821"/>
      <c r="N80" s="1821"/>
      <c r="O80" s="1821"/>
      <c r="P80" s="1821"/>
      <c r="Q80" s="1821"/>
      <c r="R80" s="1821"/>
      <c r="S80" s="1821"/>
      <c r="T80" s="1821"/>
      <c r="U80" s="1821"/>
      <c r="V80" s="1821"/>
      <c r="W80" s="1821"/>
    </row>
    <row r="81" spans="1:23" ht="15" customHeight="1">
      <c r="A81" s="1822" t="s">
        <v>1887</v>
      </c>
      <c r="B81" s="1822"/>
      <c r="C81" s="1822"/>
      <c r="D81" s="1822"/>
      <c r="E81" s="1822"/>
      <c r="F81" s="1822"/>
      <c r="G81" s="1822"/>
      <c r="H81" s="1822"/>
      <c r="I81" s="1822"/>
      <c r="J81" s="1822"/>
      <c r="K81" s="1822"/>
      <c r="L81" s="1822"/>
      <c r="M81" s="1822"/>
      <c r="N81" s="1822"/>
      <c r="O81" s="1822"/>
      <c r="P81" s="1822"/>
      <c r="Q81" s="1822"/>
      <c r="R81" s="1822"/>
      <c r="S81" s="1822"/>
      <c r="T81" s="1822"/>
      <c r="U81" s="1822"/>
      <c r="V81" s="1822"/>
      <c r="W81" s="1822"/>
    </row>
    <row r="82" spans="1:23" ht="15" customHeight="1">
      <c r="A82" s="1822"/>
      <c r="B82" s="1822"/>
      <c r="C82" s="1822"/>
      <c r="D82" s="1822"/>
      <c r="E82" s="1822"/>
      <c r="F82" s="1822"/>
      <c r="G82" s="1822"/>
      <c r="H82" s="1822"/>
      <c r="I82" s="1822"/>
      <c r="J82" s="1822"/>
      <c r="K82" s="1822"/>
      <c r="L82" s="1822"/>
      <c r="M82" s="1822"/>
      <c r="N82" s="1822"/>
      <c r="O82" s="1822"/>
      <c r="P82" s="1822"/>
      <c r="Q82" s="1822"/>
      <c r="R82" s="1822"/>
      <c r="S82" s="1822"/>
      <c r="T82" s="1822"/>
      <c r="U82" s="1822"/>
      <c r="V82" s="1822"/>
      <c r="W82" s="1822"/>
    </row>
    <row r="83" spans="1:23" ht="14.25" customHeight="1">
      <c r="A83" s="1732" t="s">
        <v>2264</v>
      </c>
      <c r="B83" s="1732"/>
      <c r="C83" s="1732"/>
      <c r="D83" s="1732"/>
      <c r="E83" s="1732"/>
      <c r="F83" s="1732"/>
      <c r="G83" s="1732"/>
      <c r="H83" s="1732"/>
      <c r="I83" s="1732"/>
      <c r="J83" s="1732"/>
      <c r="K83" s="1732"/>
      <c r="L83" s="1732"/>
      <c r="M83" s="1732"/>
      <c r="N83" s="1732"/>
      <c r="O83" s="1732"/>
      <c r="P83" s="1732"/>
      <c r="Q83" s="1732"/>
      <c r="R83" s="1732"/>
      <c r="S83" s="1732"/>
      <c r="T83" s="1732"/>
      <c r="U83" s="1732"/>
      <c r="V83" s="1732"/>
      <c r="W83" s="1732"/>
    </row>
    <row r="84" spans="1:23" ht="15" customHeight="1">
      <c r="A84" s="1732" t="s">
        <v>1753</v>
      </c>
      <c r="B84" s="1732"/>
      <c r="C84" s="1732"/>
      <c r="D84" s="1732"/>
      <c r="E84" s="1732"/>
      <c r="F84" s="1732"/>
      <c r="G84" s="1732"/>
      <c r="H84" s="1732"/>
      <c r="I84" s="1732"/>
      <c r="J84" s="1732"/>
      <c r="K84" s="1732"/>
      <c r="L84" s="1732"/>
      <c r="M84" s="1732"/>
      <c r="N84" s="1732"/>
      <c r="O84" s="1732"/>
      <c r="P84" s="1732"/>
      <c r="Q84" s="1732"/>
      <c r="R84" s="1732"/>
      <c r="S84" s="1732"/>
      <c r="T84" s="1732"/>
      <c r="U84" s="1732"/>
      <c r="V84" s="1732"/>
      <c r="W84" s="1732"/>
    </row>
    <row r="85" spans="1:23" ht="15" customHeight="1">
      <c r="A85" s="1733" t="s">
        <v>1870</v>
      </c>
      <c r="B85" s="1733"/>
      <c r="C85" s="1733"/>
      <c r="D85" s="1733"/>
      <c r="E85" s="1733"/>
      <c r="F85" s="1733"/>
      <c r="G85" s="1733"/>
      <c r="H85" s="1733"/>
      <c r="I85" s="1733"/>
      <c r="J85" s="1733"/>
      <c r="K85" s="1733"/>
      <c r="L85" s="1733"/>
      <c r="M85" s="1733"/>
      <c r="N85" s="1733"/>
      <c r="O85" s="1733"/>
      <c r="P85" s="1733"/>
      <c r="Q85" s="1733"/>
      <c r="R85" s="1733"/>
      <c r="S85" s="1733"/>
      <c r="T85" s="1733"/>
      <c r="U85" s="1733"/>
      <c r="V85" s="1733"/>
      <c r="W85" s="1733"/>
    </row>
    <row r="86" spans="1:23" ht="15" customHeight="1">
      <c r="A86" s="1733"/>
      <c r="B86" s="1733"/>
      <c r="C86" s="1733"/>
      <c r="D86" s="1733"/>
      <c r="E86" s="1733"/>
      <c r="F86" s="1733"/>
      <c r="G86" s="1733"/>
      <c r="H86" s="1733"/>
      <c r="I86" s="1733"/>
      <c r="J86" s="1733"/>
      <c r="K86" s="1733"/>
      <c r="L86" s="1733"/>
      <c r="M86" s="1733"/>
      <c r="N86" s="1733"/>
      <c r="O86" s="1733"/>
      <c r="P86" s="1733"/>
      <c r="Q86" s="1733"/>
      <c r="R86" s="1733"/>
      <c r="S86" s="1733"/>
      <c r="T86" s="1733"/>
      <c r="U86" s="1733"/>
      <c r="V86" s="1733"/>
      <c r="W86" s="1733"/>
    </row>
    <row r="87" spans="1:23" ht="15" customHeight="1">
      <c r="A87" s="1733" t="s">
        <v>2253</v>
      </c>
      <c r="B87" s="1733"/>
      <c r="C87" s="1733"/>
      <c r="D87" s="1733"/>
      <c r="E87" s="1733"/>
      <c r="F87" s="1733"/>
      <c r="G87" s="1733"/>
      <c r="H87" s="1733"/>
      <c r="I87" s="1733"/>
      <c r="J87" s="1733"/>
      <c r="K87" s="1733"/>
      <c r="L87" s="1733"/>
      <c r="M87" s="1733"/>
      <c r="N87" s="1733"/>
      <c r="O87" s="1733"/>
      <c r="P87" s="1733"/>
      <c r="Q87" s="1733"/>
      <c r="R87" s="1733"/>
      <c r="S87" s="1733"/>
      <c r="T87" s="1733"/>
      <c r="U87" s="1733"/>
      <c r="V87" s="1733"/>
      <c r="W87" s="1733"/>
    </row>
    <row r="88" spans="1:23" ht="15" customHeight="1">
      <c r="A88" s="1733" t="s">
        <v>2267</v>
      </c>
      <c r="B88" s="1733"/>
      <c r="C88" s="1733"/>
      <c r="D88" s="1733"/>
      <c r="E88" s="1733"/>
      <c r="F88" s="1733"/>
      <c r="G88" s="1733"/>
      <c r="H88" s="1733"/>
      <c r="I88" s="1733"/>
      <c r="J88" s="1733"/>
      <c r="K88" s="1733"/>
      <c r="L88" s="1733"/>
      <c r="M88" s="1733"/>
      <c r="N88" s="1733"/>
      <c r="O88" s="1733"/>
      <c r="P88" s="1733"/>
      <c r="Q88" s="1733"/>
      <c r="R88" s="1733"/>
      <c r="S88" s="1733"/>
      <c r="T88" s="1733"/>
      <c r="U88" s="1733"/>
      <c r="V88" s="1733"/>
      <c r="W88" s="1733"/>
    </row>
    <row r="89" spans="1:23" ht="15" customHeight="1">
      <c r="A89" s="1733"/>
      <c r="B89" s="1733"/>
      <c r="C89" s="1733"/>
      <c r="D89" s="1733"/>
      <c r="E89" s="1733"/>
      <c r="F89" s="1733"/>
      <c r="G89" s="1733"/>
      <c r="H89" s="1733"/>
      <c r="I89" s="1733"/>
      <c r="J89" s="1733"/>
      <c r="K89" s="1733"/>
      <c r="L89" s="1733"/>
      <c r="M89" s="1733"/>
      <c r="N89" s="1733"/>
      <c r="O89" s="1733"/>
      <c r="P89" s="1733"/>
      <c r="Q89" s="1733"/>
      <c r="R89" s="1733"/>
      <c r="S89" s="1733"/>
      <c r="T89" s="1733"/>
      <c r="U89" s="1733"/>
      <c r="V89" s="1733"/>
      <c r="W89" s="1733"/>
    </row>
    <row r="90" spans="1:23" ht="15" customHeight="1">
      <c r="A90" s="1733" t="s">
        <v>2268</v>
      </c>
      <c r="B90" s="1733"/>
      <c r="C90" s="1733"/>
      <c r="D90" s="1733"/>
      <c r="E90" s="1733"/>
      <c r="F90" s="1733"/>
      <c r="G90" s="1733"/>
      <c r="H90" s="1733"/>
      <c r="I90" s="1733"/>
      <c r="J90" s="1733"/>
      <c r="K90" s="1733"/>
      <c r="L90" s="1733"/>
      <c r="M90" s="1733"/>
      <c r="N90" s="1733"/>
      <c r="O90" s="1733"/>
      <c r="P90" s="1733"/>
      <c r="Q90" s="1733"/>
      <c r="R90" s="1733"/>
      <c r="S90" s="1733"/>
      <c r="T90" s="1733"/>
      <c r="U90" s="1733"/>
      <c r="V90" s="1733"/>
      <c r="W90" s="1733"/>
    </row>
    <row r="91" spans="1:23" ht="15" customHeight="1">
      <c r="A91" s="1733" t="s">
        <v>2309</v>
      </c>
      <c r="B91" s="1733"/>
      <c r="C91" s="1733"/>
      <c r="D91" s="1733"/>
      <c r="E91" s="1733"/>
      <c r="F91" s="1733"/>
      <c r="G91" s="1733"/>
      <c r="H91" s="1733"/>
      <c r="I91" s="1733"/>
      <c r="J91" s="1733"/>
      <c r="K91" s="1733"/>
      <c r="L91" s="1733"/>
      <c r="M91" s="1733"/>
      <c r="N91" s="1733"/>
      <c r="O91" s="1733"/>
      <c r="P91" s="1733"/>
      <c r="Q91" s="1733"/>
      <c r="R91" s="1733"/>
      <c r="S91" s="1733"/>
      <c r="T91" s="1733"/>
      <c r="U91" s="1733"/>
      <c r="V91" s="1733"/>
      <c r="W91" s="1733"/>
    </row>
    <row r="92" spans="1:23" ht="15" customHeight="1">
      <c r="A92" s="1733" t="s">
        <v>2310</v>
      </c>
      <c r="B92" s="1733"/>
      <c r="C92" s="1733"/>
      <c r="D92" s="1733"/>
      <c r="E92" s="1733"/>
      <c r="F92" s="1733"/>
      <c r="G92" s="1733"/>
      <c r="H92" s="1733"/>
      <c r="I92" s="1733"/>
      <c r="J92" s="1733"/>
      <c r="K92" s="1733"/>
      <c r="L92" s="1733"/>
      <c r="M92" s="1733"/>
      <c r="N92" s="1733"/>
      <c r="O92" s="1733"/>
      <c r="P92" s="1733"/>
      <c r="Q92" s="1733"/>
      <c r="R92" s="1733"/>
      <c r="S92" s="1733"/>
      <c r="T92" s="1733"/>
      <c r="U92" s="1733"/>
      <c r="V92" s="1733"/>
      <c r="W92" s="1733"/>
    </row>
    <row r="93" spans="1:23" ht="15" customHeight="1">
      <c r="A93" s="1733"/>
      <c r="B93" s="1733"/>
      <c r="C93" s="1733"/>
      <c r="D93" s="1733"/>
      <c r="E93" s="1733"/>
      <c r="F93" s="1733"/>
      <c r="G93" s="1733"/>
      <c r="H93" s="1733"/>
      <c r="I93" s="1733"/>
      <c r="J93" s="1733"/>
      <c r="K93" s="1733"/>
      <c r="L93" s="1733"/>
      <c r="M93" s="1733"/>
      <c r="N93" s="1733"/>
      <c r="O93" s="1733"/>
      <c r="P93" s="1733"/>
      <c r="Q93" s="1733"/>
      <c r="R93" s="1733"/>
      <c r="S93" s="1733"/>
      <c r="T93" s="1733"/>
      <c r="U93" s="1733"/>
      <c r="V93" s="1733"/>
      <c r="W93" s="1733"/>
    </row>
    <row r="94" spans="1:23" ht="15" customHeight="1">
      <c r="A94" s="1417"/>
      <c r="B94" s="1417"/>
      <c r="C94" s="1417"/>
      <c r="D94" s="1417"/>
      <c r="E94" s="1417"/>
      <c r="F94" s="1417"/>
      <c r="G94" s="1417"/>
      <c r="H94" s="1417"/>
      <c r="I94" s="1417"/>
      <c r="J94" s="1417"/>
      <c r="K94" s="1417"/>
      <c r="L94" s="1417"/>
      <c r="M94" s="1417"/>
      <c r="N94" s="1417"/>
      <c r="O94" s="1417"/>
      <c r="P94" s="1417"/>
      <c r="Q94" s="1417"/>
      <c r="R94" s="1417"/>
      <c r="S94" s="1417"/>
      <c r="T94" s="1417"/>
      <c r="U94" s="1417"/>
      <c r="V94" s="1417"/>
      <c r="W94" s="1417"/>
    </row>
    <row r="95" spans="1:23" ht="15">
      <c r="A95" s="1818" t="s">
        <v>328</v>
      </c>
      <c r="B95" s="1818"/>
      <c r="C95" s="1818"/>
      <c r="D95" s="1818"/>
      <c r="E95" s="1818"/>
      <c r="F95" s="1818"/>
      <c r="G95" s="1818"/>
      <c r="H95" s="1818"/>
      <c r="I95" s="1818"/>
      <c r="J95" s="1818"/>
      <c r="K95" s="1818"/>
      <c r="L95" s="1818"/>
      <c r="M95" s="1818"/>
      <c r="N95" s="1818"/>
      <c r="O95" s="1818"/>
      <c r="P95" s="1818"/>
      <c r="Q95" s="1818"/>
      <c r="R95" s="1818"/>
      <c r="S95" s="1818"/>
      <c r="T95" s="1818"/>
      <c r="U95" s="1818"/>
      <c r="V95" s="1818"/>
    </row>
    <row r="96" spans="1:23" ht="15.75" thickBot="1">
      <c r="B96" s="1208"/>
      <c r="C96" s="1208"/>
      <c r="D96" s="1208"/>
      <c r="E96" s="1208"/>
      <c r="F96" s="1209"/>
      <c r="G96" s="1208"/>
      <c r="H96" s="1208"/>
      <c r="I96" s="1437"/>
      <c r="J96" s="1437"/>
    </row>
    <row r="97" spans="1:23" ht="15" customHeight="1" thickBot="1">
      <c r="A97" s="1806" t="s">
        <v>943</v>
      </c>
      <c r="B97" s="1808" t="s">
        <v>2</v>
      </c>
      <c r="C97" s="1810" t="s">
        <v>584</v>
      </c>
      <c r="D97" s="1811"/>
      <c r="E97" s="1811"/>
      <c r="F97" s="1812"/>
      <c r="G97" s="1813" t="s">
        <v>585</v>
      </c>
      <c r="H97" s="1791" t="s">
        <v>1272</v>
      </c>
      <c r="I97" s="1815"/>
      <c r="J97" s="1813" t="s">
        <v>1275</v>
      </c>
      <c r="K97" s="1791" t="s">
        <v>10</v>
      </c>
      <c r="L97" s="1792"/>
      <c r="M97" s="1795" t="s">
        <v>443</v>
      </c>
      <c r="N97" s="1796"/>
      <c r="O97" s="1796"/>
      <c r="P97" s="1796"/>
      <c r="Q97" s="1796"/>
      <c r="R97" s="1797" t="s">
        <v>1836</v>
      </c>
      <c r="S97" s="1798"/>
      <c r="T97" s="1798"/>
      <c r="U97" s="1799"/>
    </row>
    <row r="98" spans="1:23" ht="45.75" thickBot="1">
      <c r="A98" s="1807"/>
      <c r="B98" s="1809"/>
      <c r="C98" s="1800" t="s">
        <v>586</v>
      </c>
      <c r="D98" s="1801"/>
      <c r="E98" s="30" t="s">
        <v>587</v>
      </c>
      <c r="F98" s="30" t="s">
        <v>588</v>
      </c>
      <c r="G98" s="1814"/>
      <c r="H98" s="1816"/>
      <c r="I98" s="1817"/>
      <c r="J98" s="1814"/>
      <c r="K98" s="1793"/>
      <c r="L98" s="1794"/>
      <c r="M98" s="1802" t="s">
        <v>446</v>
      </c>
      <c r="N98" s="1803"/>
      <c r="O98" s="1475" t="s">
        <v>311</v>
      </c>
      <c r="P98" s="1804" t="s">
        <v>1837</v>
      </c>
      <c r="Q98" s="1805"/>
      <c r="R98" s="473" t="s">
        <v>2</v>
      </c>
      <c r="S98" s="474" t="s">
        <v>1602</v>
      </c>
      <c r="T98" s="477" t="s">
        <v>1274</v>
      </c>
      <c r="U98" s="475" t="s">
        <v>1606</v>
      </c>
    </row>
    <row r="99" spans="1:23" ht="28.5" customHeight="1">
      <c r="A99" s="1786">
        <v>1</v>
      </c>
      <c r="B99" s="1787">
        <v>39912</v>
      </c>
      <c r="C99" s="1779" t="s">
        <v>457</v>
      </c>
      <c r="D99" s="1779"/>
      <c r="E99" s="1788" t="s">
        <v>1144</v>
      </c>
      <c r="F99" s="1789" t="s">
        <v>1145</v>
      </c>
      <c r="G99" s="1790" t="s">
        <v>133</v>
      </c>
      <c r="H99" s="1779" t="s">
        <v>595</v>
      </c>
      <c r="I99" s="1779"/>
      <c r="J99" s="1762">
        <v>3500000000</v>
      </c>
      <c r="K99" s="1780" t="s">
        <v>591</v>
      </c>
      <c r="L99" s="1781"/>
      <c r="M99" s="1782">
        <v>40002</v>
      </c>
      <c r="N99" s="1784">
        <v>3</v>
      </c>
      <c r="O99" s="1762">
        <v>-1000000000</v>
      </c>
      <c r="P99" s="1762">
        <f>O99+J99</f>
        <v>2500000000</v>
      </c>
      <c r="Q99" s="1763"/>
      <c r="R99" s="1210">
        <v>40137</v>
      </c>
      <c r="S99" s="1211" t="s">
        <v>1585</v>
      </c>
      <c r="T99" s="1211" t="s">
        <v>595</v>
      </c>
      <c r="U99" s="1212">
        <v>140000000</v>
      </c>
    </row>
    <row r="100" spans="1:23" ht="28.5">
      <c r="A100" s="1766"/>
      <c r="B100" s="1768"/>
      <c r="C100" s="1770"/>
      <c r="D100" s="1770"/>
      <c r="E100" s="1772"/>
      <c r="F100" s="1774"/>
      <c r="G100" s="1776"/>
      <c r="H100" s="1770"/>
      <c r="I100" s="1770"/>
      <c r="J100" s="1764"/>
      <c r="K100" s="1749"/>
      <c r="L100" s="1750"/>
      <c r="M100" s="1783"/>
      <c r="N100" s="1785"/>
      <c r="O100" s="1764"/>
      <c r="P100" s="1764"/>
      <c r="Q100" s="1765"/>
      <c r="R100" s="1213">
        <v>40220</v>
      </c>
      <c r="S100" s="1214" t="s">
        <v>1585</v>
      </c>
      <c r="T100" s="1214" t="s">
        <v>595</v>
      </c>
      <c r="U100" s="1215">
        <v>100000000</v>
      </c>
    </row>
    <row r="101" spans="1:23" ht="27.75" customHeight="1">
      <c r="A101" s="1766"/>
      <c r="B101" s="1768"/>
      <c r="C101" s="1770"/>
      <c r="D101" s="1770"/>
      <c r="E101" s="1772"/>
      <c r="F101" s="1774"/>
      <c r="G101" s="1776"/>
      <c r="H101" s="1770"/>
      <c r="I101" s="1770"/>
      <c r="J101" s="1764"/>
      <c r="K101" s="1749"/>
      <c r="L101" s="1750"/>
      <c r="M101" s="1783"/>
      <c r="N101" s="1785"/>
      <c r="O101" s="1764"/>
      <c r="P101" s="1764"/>
      <c r="Q101" s="1765"/>
      <c r="R101" s="1213">
        <v>40241</v>
      </c>
      <c r="S101" s="1214" t="s">
        <v>1806</v>
      </c>
      <c r="T101" s="1214" t="s">
        <v>1579</v>
      </c>
      <c r="U101" s="1215">
        <v>50000000</v>
      </c>
    </row>
    <row r="102" spans="1:23" ht="27.75" customHeight="1">
      <c r="A102" s="1766"/>
      <c r="B102" s="1768"/>
      <c r="C102" s="1770"/>
      <c r="D102" s="1770"/>
      <c r="E102" s="1772"/>
      <c r="F102" s="1774"/>
      <c r="G102" s="1776"/>
      <c r="H102" s="1770"/>
      <c r="I102" s="1770"/>
      <c r="J102" s="1764"/>
      <c r="K102" s="1749"/>
      <c r="L102" s="1750"/>
      <c r="M102" s="1434"/>
      <c r="N102" s="1435">
        <v>6</v>
      </c>
      <c r="O102" s="1425"/>
      <c r="P102" s="1764">
        <v>290000000</v>
      </c>
      <c r="Q102" s="1765"/>
      <c r="R102" s="1213">
        <v>40273</v>
      </c>
      <c r="S102" s="1214" t="s">
        <v>1841</v>
      </c>
      <c r="T102" s="1214" t="s">
        <v>1584</v>
      </c>
      <c r="U102" s="1215">
        <v>56541893</v>
      </c>
    </row>
    <row r="103" spans="1:23" s="419" customFormat="1" ht="30" customHeight="1">
      <c r="A103" s="1766">
        <v>2</v>
      </c>
      <c r="B103" s="1768">
        <v>39912</v>
      </c>
      <c r="C103" s="1770" t="s">
        <v>1307</v>
      </c>
      <c r="D103" s="1770"/>
      <c r="E103" s="1772" t="s">
        <v>1144</v>
      </c>
      <c r="F103" s="1774" t="s">
        <v>1145</v>
      </c>
      <c r="G103" s="1776" t="s">
        <v>133</v>
      </c>
      <c r="H103" s="1770" t="s">
        <v>595</v>
      </c>
      <c r="I103" s="1770"/>
      <c r="J103" s="1764">
        <v>1500000000</v>
      </c>
      <c r="K103" s="1749" t="s">
        <v>591</v>
      </c>
      <c r="L103" s="1750"/>
      <c r="M103" s="1216">
        <v>40002</v>
      </c>
      <c r="N103" s="1435">
        <v>3</v>
      </c>
      <c r="O103" s="478">
        <v>-500000000</v>
      </c>
      <c r="P103" s="1753">
        <f>O103+J103</f>
        <v>1000000000</v>
      </c>
      <c r="Q103" s="1754"/>
      <c r="R103" s="1213">
        <v>40246</v>
      </c>
      <c r="S103" s="1214" t="s">
        <v>1806</v>
      </c>
      <c r="T103" s="1214" t="s">
        <v>1579</v>
      </c>
      <c r="U103" s="1215">
        <v>123076734.86</v>
      </c>
      <c r="V103" s="237"/>
      <c r="W103" s="237"/>
    </row>
    <row r="104" spans="1:23" s="419" customFormat="1" ht="30" customHeight="1" thickBot="1">
      <c r="A104" s="1767"/>
      <c r="B104" s="1769"/>
      <c r="C104" s="1771"/>
      <c r="D104" s="1771"/>
      <c r="E104" s="1773"/>
      <c r="F104" s="1775"/>
      <c r="G104" s="1777"/>
      <c r="H104" s="1771"/>
      <c r="I104" s="1771"/>
      <c r="J104" s="1778"/>
      <c r="K104" s="1751"/>
      <c r="L104" s="1752"/>
      <c r="M104" s="1217"/>
      <c r="N104" s="1218">
        <v>7</v>
      </c>
      <c r="O104" s="386"/>
      <c r="P104" s="1755">
        <v>123076734.86</v>
      </c>
      <c r="Q104" s="1756"/>
      <c r="R104" s="1219">
        <v>40275</v>
      </c>
      <c r="S104" s="1220" t="s">
        <v>1842</v>
      </c>
      <c r="T104" s="1220" t="s">
        <v>1584</v>
      </c>
      <c r="U104" s="1221">
        <v>44533053.82</v>
      </c>
      <c r="V104" s="237"/>
      <c r="W104" s="237"/>
    </row>
    <row r="105" spans="1:23" ht="15" customHeight="1">
      <c r="B105" s="1222"/>
      <c r="C105" s="1223"/>
      <c r="D105" s="1438"/>
      <c r="E105" s="1438"/>
      <c r="F105" s="10"/>
      <c r="G105" s="1438"/>
      <c r="H105" s="1224"/>
      <c r="I105" s="1415"/>
      <c r="J105" s="1415"/>
      <c r="R105" s="1225"/>
      <c r="S105" s="1225"/>
      <c r="T105" s="1226"/>
      <c r="U105" s="1226"/>
      <c r="V105" s="1226"/>
    </row>
    <row r="106" spans="1:23" ht="15.75" thickBot="1">
      <c r="A106" s="1757" t="s">
        <v>313</v>
      </c>
      <c r="B106" s="1757"/>
      <c r="C106" s="1757"/>
      <c r="D106" s="1423">
        <f>SUM(J99:J103)</f>
        <v>5000000000</v>
      </c>
      <c r="E106" s="1438"/>
      <c r="F106" s="10"/>
      <c r="G106" s="1758" t="s">
        <v>312</v>
      </c>
      <c r="H106" s="1758"/>
      <c r="I106" s="1759">
        <v>413076735</v>
      </c>
      <c r="J106" s="1759"/>
      <c r="L106" s="1760" t="s">
        <v>1838</v>
      </c>
      <c r="M106" s="1760"/>
      <c r="N106" s="1761">
        <f>SUM(U99:U101,U103)</f>
        <v>413076734.86000001</v>
      </c>
      <c r="O106" s="1761"/>
      <c r="R106" s="1747" t="s">
        <v>1839</v>
      </c>
      <c r="S106" s="1747"/>
      <c r="T106" s="1747"/>
      <c r="U106" s="1421">
        <f>U102+U104</f>
        <v>101074946.81999999</v>
      </c>
    </row>
    <row r="107" spans="1:23" ht="15.75" thickTop="1">
      <c r="B107" s="1438"/>
      <c r="C107" s="1416"/>
      <c r="D107" s="1438"/>
      <c r="E107" s="1438"/>
      <c r="F107" s="10"/>
      <c r="G107" s="1420"/>
      <c r="H107" s="18"/>
      <c r="J107" s="16"/>
    </row>
    <row r="108" spans="1:23">
      <c r="B108" s="1438"/>
      <c r="C108" s="1416"/>
      <c r="D108" s="1438"/>
      <c r="E108" s="1438"/>
      <c r="F108" s="10"/>
      <c r="G108" s="20"/>
      <c r="H108" s="21"/>
      <c r="J108" s="16"/>
    </row>
    <row r="109" spans="1:23" ht="14.25" customHeight="1">
      <c r="A109" s="1733" t="s">
        <v>1516</v>
      </c>
      <c r="B109" s="1733"/>
      <c r="C109" s="1733"/>
      <c r="D109" s="1733"/>
      <c r="E109" s="1733"/>
      <c r="F109" s="1733"/>
      <c r="G109" s="1733"/>
      <c r="H109" s="1733"/>
      <c r="I109" s="1733"/>
      <c r="J109" s="1733"/>
      <c r="K109" s="1733"/>
      <c r="L109" s="1733"/>
      <c r="M109" s="1733"/>
      <c r="N109" s="1733"/>
      <c r="O109" s="1733"/>
      <c r="P109" s="1733"/>
      <c r="Q109" s="1733"/>
      <c r="R109" s="1733"/>
      <c r="S109" s="1733"/>
      <c r="T109" s="1733"/>
      <c r="U109" s="1733"/>
      <c r="V109" s="1733"/>
    </row>
    <row r="110" spans="1:23" ht="14.25" customHeight="1">
      <c r="A110" s="1733" t="s">
        <v>1840</v>
      </c>
      <c r="B110" s="1733"/>
      <c r="C110" s="1733"/>
      <c r="D110" s="1733"/>
      <c r="E110" s="1733"/>
      <c r="F110" s="1733"/>
      <c r="G110" s="1733"/>
      <c r="H110" s="1733"/>
      <c r="I110" s="1733"/>
      <c r="J110" s="1733"/>
      <c r="K110" s="1733"/>
      <c r="L110" s="1733"/>
      <c r="M110" s="1733"/>
      <c r="N110" s="1733"/>
      <c r="O110" s="1733"/>
      <c r="P110" s="1733"/>
      <c r="Q110" s="1733"/>
      <c r="R110" s="1733"/>
      <c r="S110" s="1733"/>
      <c r="T110" s="1733"/>
      <c r="U110" s="1733"/>
      <c r="V110" s="1733"/>
    </row>
    <row r="111" spans="1:23">
      <c r="A111" s="1746" t="s">
        <v>315</v>
      </c>
      <c r="B111" s="1746"/>
      <c r="C111" s="1746"/>
      <c r="D111" s="1746"/>
      <c r="E111" s="1746"/>
      <c r="F111" s="1746"/>
      <c r="G111" s="1746"/>
      <c r="H111" s="1746"/>
      <c r="I111" s="1746"/>
      <c r="J111" s="1746"/>
      <c r="K111" s="1746"/>
      <c r="L111" s="1746"/>
      <c r="M111" s="1746"/>
      <c r="N111" s="1746"/>
      <c r="O111" s="1746"/>
      <c r="P111" s="1746"/>
      <c r="Q111" s="1746"/>
      <c r="R111" s="1746"/>
      <c r="S111" s="1746"/>
      <c r="T111" s="1746"/>
      <c r="U111" s="1746"/>
    </row>
    <row r="112" spans="1:23">
      <c r="A112" s="1748" t="s">
        <v>1640</v>
      </c>
      <c r="B112" s="1748"/>
      <c r="C112" s="1748"/>
      <c r="D112" s="1748"/>
      <c r="E112" s="1748"/>
      <c r="F112" s="1748"/>
      <c r="G112" s="1748"/>
      <c r="H112" s="1748"/>
      <c r="I112" s="1748"/>
      <c r="J112" s="1748"/>
      <c r="K112" s="1748"/>
      <c r="L112" s="1748"/>
      <c r="M112" s="1748"/>
      <c r="N112" s="1748"/>
      <c r="O112" s="1748"/>
      <c r="P112" s="1748"/>
      <c r="Q112" s="1748"/>
      <c r="R112" s="1748"/>
      <c r="S112" s="1748"/>
      <c r="T112" s="1748"/>
      <c r="U112" s="1748"/>
      <c r="V112" s="1748"/>
      <c r="W112" s="1419"/>
    </row>
    <row r="113" spans="1:22" ht="15" customHeight="1">
      <c r="A113" s="1732" t="s">
        <v>1808</v>
      </c>
      <c r="B113" s="1732"/>
      <c r="C113" s="1732"/>
      <c r="D113" s="1732"/>
      <c r="E113" s="1732"/>
      <c r="F113" s="1732"/>
      <c r="G113" s="1732"/>
      <c r="H113" s="1732"/>
      <c r="I113" s="1732"/>
      <c r="J113" s="1732"/>
      <c r="K113" s="1732"/>
      <c r="L113" s="1732"/>
      <c r="M113" s="1732"/>
      <c r="N113" s="1732"/>
      <c r="O113" s="1732"/>
      <c r="P113" s="1732"/>
      <c r="Q113" s="1732"/>
      <c r="R113" s="1732"/>
      <c r="S113" s="1732"/>
      <c r="T113" s="1732"/>
      <c r="U113" s="1732"/>
      <c r="V113" s="1732"/>
    </row>
    <row r="114" spans="1:22" ht="14.25" customHeight="1">
      <c r="A114" s="1746" t="s">
        <v>1925</v>
      </c>
      <c r="B114" s="1746"/>
      <c r="C114" s="1746"/>
      <c r="D114" s="1746"/>
      <c r="E114" s="1746"/>
      <c r="F114" s="1746"/>
      <c r="G114" s="1746"/>
      <c r="H114" s="1746"/>
      <c r="I114" s="1746"/>
      <c r="J114" s="1746"/>
      <c r="K114" s="1746"/>
      <c r="L114" s="1746"/>
      <c r="M114" s="1746"/>
      <c r="N114" s="1746"/>
      <c r="O114" s="1746"/>
      <c r="P114" s="1746"/>
      <c r="Q114" s="1746"/>
      <c r="R114" s="1746"/>
      <c r="S114" s="1746"/>
      <c r="T114" s="1746"/>
      <c r="U114" s="1746"/>
    </row>
    <row r="115" spans="1:22" ht="15" customHeight="1">
      <c r="A115" s="1746" t="s">
        <v>1924</v>
      </c>
      <c r="B115" s="1746"/>
      <c r="C115" s="1746"/>
      <c r="D115" s="1746"/>
      <c r="E115" s="1746"/>
      <c r="F115" s="1746"/>
      <c r="G115" s="1746"/>
      <c r="H115" s="1746"/>
      <c r="I115" s="1746"/>
      <c r="J115" s="1746"/>
      <c r="K115" s="1746"/>
      <c r="L115" s="1746"/>
      <c r="M115" s="1746"/>
      <c r="N115" s="1746"/>
      <c r="O115" s="1746"/>
      <c r="P115" s="1746"/>
      <c r="Q115" s="1746"/>
      <c r="R115" s="1746"/>
      <c r="S115" s="1746"/>
      <c r="T115" s="1746"/>
      <c r="U115" s="1746"/>
    </row>
    <row r="116" spans="1:22" ht="15" customHeight="1">
      <c r="A116" s="1418"/>
      <c r="B116" s="1418"/>
      <c r="C116" s="1418"/>
      <c r="D116" s="1418"/>
      <c r="E116" s="1418"/>
      <c r="F116" s="1418"/>
      <c r="G116" s="1418"/>
      <c r="H116" s="1418"/>
      <c r="I116" s="1418"/>
      <c r="J116" s="1418"/>
      <c r="K116" s="1418"/>
      <c r="L116" s="1418"/>
      <c r="M116" s="1418"/>
      <c r="N116" s="1418"/>
      <c r="O116" s="1418"/>
      <c r="P116" s="1418"/>
      <c r="Q116" s="1418"/>
      <c r="R116" s="1418"/>
      <c r="S116" s="1418"/>
      <c r="T116" s="1418"/>
      <c r="U116" s="1418"/>
    </row>
    <row r="117" spans="1:22" ht="15" customHeight="1">
      <c r="A117" s="1438"/>
      <c r="B117" s="1438"/>
      <c r="C117" s="1438"/>
      <c r="D117" s="1438"/>
      <c r="E117" s="1438"/>
      <c r="F117" s="1438"/>
      <c r="G117" s="1438"/>
      <c r="H117" s="1438"/>
      <c r="I117" s="1438"/>
      <c r="J117" s="1438"/>
      <c r="K117" s="1438"/>
      <c r="L117" s="1438"/>
      <c r="M117" s="1438"/>
      <c r="N117" s="1438"/>
      <c r="O117" s="1438"/>
      <c r="P117" s="1438"/>
      <c r="Q117" s="1438"/>
      <c r="R117" s="1438"/>
      <c r="S117" s="1438"/>
      <c r="T117" s="1438"/>
      <c r="U117" s="1438"/>
    </row>
    <row r="118" spans="1:22" ht="15">
      <c r="A118" s="1438"/>
      <c r="B118" s="1438"/>
      <c r="C118" s="1438"/>
      <c r="D118" s="10"/>
      <c r="E118" s="10"/>
      <c r="F118" s="1420"/>
      <c r="G118" s="36"/>
      <c r="H118" s="36"/>
      <c r="I118" s="36"/>
      <c r="J118" s="36"/>
      <c r="K118" s="35"/>
      <c r="L118" s="35"/>
      <c r="M118" s="1422"/>
      <c r="N118" s="1422"/>
      <c r="O118" s="1422"/>
      <c r="P118" s="1422"/>
      <c r="Q118" s="1422"/>
      <c r="R118" s="1422"/>
      <c r="S118" s="1422"/>
      <c r="T118" s="1422"/>
    </row>
    <row r="119" spans="1:22" ht="15">
      <c r="A119" s="1438"/>
      <c r="B119" s="1438"/>
      <c r="C119" s="1438"/>
      <c r="D119" s="10"/>
      <c r="E119" s="10"/>
      <c r="F119" s="1420"/>
      <c r="G119" s="36"/>
      <c r="H119" s="36"/>
      <c r="I119" s="36"/>
      <c r="J119" s="36"/>
      <c r="K119" s="35"/>
      <c r="L119" s="35"/>
      <c r="M119" s="1422"/>
      <c r="N119" s="1422"/>
      <c r="O119" s="1422"/>
      <c r="P119" s="1422"/>
      <c r="Q119" s="1422"/>
      <c r="R119" s="1422"/>
      <c r="S119" s="1422"/>
      <c r="T119" s="1422"/>
    </row>
    <row r="120" spans="1:22" ht="15">
      <c r="A120" s="1438"/>
      <c r="B120" s="1438"/>
      <c r="C120" s="1438"/>
      <c r="D120" s="10"/>
      <c r="E120" s="10"/>
      <c r="F120" s="1420"/>
      <c r="G120" s="36"/>
      <c r="H120" s="36"/>
      <c r="I120" s="36"/>
      <c r="J120" s="36"/>
      <c r="K120" s="35"/>
      <c r="L120" s="35"/>
      <c r="M120" s="1422"/>
      <c r="N120" s="1422"/>
      <c r="O120" s="1422"/>
      <c r="P120" s="1422"/>
      <c r="Q120" s="1422"/>
      <c r="R120" s="1422"/>
      <c r="S120" s="1422"/>
      <c r="T120" s="1422"/>
    </row>
    <row r="121" spans="1:22" ht="15">
      <c r="A121" s="1438"/>
      <c r="B121" s="1438"/>
      <c r="C121" s="1438"/>
      <c r="D121" s="10"/>
      <c r="E121" s="10"/>
      <c r="F121" s="1420"/>
      <c r="G121" s="36"/>
      <c r="H121" s="36"/>
      <c r="I121" s="36"/>
      <c r="J121" s="36"/>
      <c r="K121" s="35"/>
      <c r="L121" s="35"/>
      <c r="M121" s="1422"/>
      <c r="N121" s="1422"/>
      <c r="O121" s="1422"/>
      <c r="P121" s="1422"/>
      <c r="Q121" s="1422"/>
      <c r="R121" s="1422"/>
      <c r="S121" s="1422"/>
      <c r="T121" s="1422"/>
    </row>
    <row r="122" spans="1:22" ht="15">
      <c r="A122" s="1438"/>
      <c r="B122" s="1438"/>
      <c r="C122" s="1438"/>
      <c r="D122" s="10"/>
      <c r="E122" s="10"/>
      <c r="F122" s="1420"/>
      <c r="G122" s="36"/>
      <c r="H122" s="36"/>
      <c r="I122" s="36"/>
      <c r="J122" s="36"/>
      <c r="K122" s="35"/>
      <c r="L122" s="35"/>
      <c r="M122" s="1422"/>
      <c r="N122" s="1422"/>
      <c r="O122" s="1422"/>
      <c r="P122" s="1422"/>
      <c r="Q122" s="1422"/>
      <c r="R122" s="1422"/>
      <c r="S122" s="1422"/>
      <c r="T122" s="1422"/>
    </row>
    <row r="123" spans="1:22" ht="15">
      <c r="A123" s="1438"/>
      <c r="B123" s="1438"/>
      <c r="C123" s="1438"/>
      <c r="D123" s="10"/>
      <c r="E123" s="10"/>
      <c r="F123" s="1420"/>
      <c r="G123" s="36"/>
      <c r="H123" s="36"/>
      <c r="I123" s="36"/>
      <c r="J123" s="36"/>
      <c r="K123" s="35"/>
      <c r="L123" s="35"/>
      <c r="M123" s="1422"/>
      <c r="N123" s="1422"/>
      <c r="O123" s="1422"/>
      <c r="P123" s="1422"/>
      <c r="Q123" s="1422"/>
      <c r="R123" s="1422"/>
      <c r="S123" s="1422"/>
      <c r="T123" s="1422"/>
    </row>
    <row r="124" spans="1:22" ht="15">
      <c r="A124" s="1438"/>
      <c r="B124" s="1438"/>
      <c r="C124" s="1438"/>
      <c r="D124" s="10"/>
      <c r="E124" s="10"/>
      <c r="F124" s="1420"/>
      <c r="G124" s="36"/>
      <c r="H124" s="36"/>
      <c r="I124" s="36"/>
      <c r="J124" s="36"/>
      <c r="K124" s="35"/>
      <c r="L124" s="35"/>
      <c r="M124" s="1422"/>
      <c r="N124" s="1422"/>
      <c r="O124" s="1422"/>
      <c r="P124" s="1422"/>
      <c r="Q124" s="1422"/>
      <c r="R124" s="1422"/>
      <c r="S124" s="1422"/>
      <c r="T124" s="1422"/>
    </row>
    <row r="125" spans="1:22" ht="15">
      <c r="A125" s="1438"/>
      <c r="B125" s="1438"/>
      <c r="C125" s="1438"/>
      <c r="D125" s="10"/>
      <c r="E125" s="10"/>
      <c r="F125" s="1420"/>
      <c r="G125" s="36"/>
      <c r="H125" s="36"/>
      <c r="I125" s="36"/>
      <c r="J125" s="36"/>
      <c r="K125" s="35"/>
      <c r="L125" s="35"/>
      <c r="M125" s="1422"/>
      <c r="N125" s="1422"/>
      <c r="O125" s="1422"/>
      <c r="P125" s="1422"/>
      <c r="Q125" s="1422"/>
      <c r="R125" s="1422"/>
      <c r="S125" s="1422"/>
      <c r="T125" s="1422"/>
    </row>
    <row r="126" spans="1:22" ht="15">
      <c r="A126" s="1438"/>
      <c r="B126" s="1438"/>
      <c r="C126" s="1438"/>
      <c r="D126" s="10"/>
      <c r="E126" s="10"/>
      <c r="F126" s="1420"/>
      <c r="G126" s="36"/>
      <c r="H126" s="36"/>
      <c r="I126" s="36"/>
      <c r="J126" s="36"/>
      <c r="K126" s="35"/>
      <c r="L126" s="35"/>
      <c r="M126" s="1422"/>
      <c r="N126" s="1422"/>
      <c r="O126" s="1422"/>
      <c r="P126" s="1422"/>
      <c r="Q126" s="1422"/>
      <c r="R126" s="1422"/>
      <c r="S126" s="1422"/>
      <c r="T126" s="1422"/>
    </row>
    <row r="127" spans="1:22" ht="15">
      <c r="A127" s="1438"/>
      <c r="B127" s="1438"/>
      <c r="C127" s="1438"/>
      <c r="D127" s="10"/>
      <c r="E127" s="10"/>
      <c r="F127" s="1420"/>
      <c r="G127" s="36"/>
      <c r="H127" s="36"/>
      <c r="I127" s="36"/>
      <c r="J127" s="36"/>
      <c r="K127" s="35"/>
      <c r="L127" s="35"/>
      <c r="M127" s="1422"/>
      <c r="N127" s="1422"/>
      <c r="O127" s="1422"/>
      <c r="P127" s="1422"/>
      <c r="Q127" s="1422"/>
      <c r="R127" s="1422"/>
      <c r="S127" s="1422"/>
      <c r="T127" s="1422"/>
    </row>
    <row r="128" spans="1:22" ht="15">
      <c r="A128" s="1438"/>
      <c r="B128" s="1438"/>
      <c r="C128" s="1438"/>
      <c r="D128" s="10"/>
      <c r="E128" s="10"/>
      <c r="F128" s="1420"/>
      <c r="G128" s="36"/>
      <c r="H128" s="36"/>
      <c r="I128" s="36"/>
      <c r="J128" s="36"/>
      <c r="K128" s="35"/>
      <c r="L128" s="35"/>
      <c r="M128" s="1422"/>
      <c r="N128" s="1422"/>
      <c r="O128" s="1422"/>
      <c r="P128" s="1422"/>
      <c r="Q128" s="1422"/>
      <c r="R128" s="1422"/>
      <c r="S128" s="1422"/>
      <c r="T128" s="1422"/>
    </row>
    <row r="129" spans="1:20" ht="15">
      <c r="A129" s="1438"/>
      <c r="B129" s="1438"/>
      <c r="C129" s="1438"/>
      <c r="D129" s="10"/>
      <c r="E129" s="10"/>
      <c r="F129" s="1420"/>
      <c r="G129" s="36"/>
      <c r="H129" s="36"/>
      <c r="I129" s="36"/>
      <c r="J129" s="36"/>
      <c r="K129" s="35"/>
      <c r="L129" s="35"/>
      <c r="M129" s="1422"/>
      <c r="N129" s="1422"/>
      <c r="O129" s="1422"/>
      <c r="P129" s="1422"/>
      <c r="Q129" s="1422"/>
      <c r="R129" s="1422"/>
      <c r="S129" s="1422"/>
      <c r="T129" s="1422"/>
    </row>
    <row r="130" spans="1:20" ht="15">
      <c r="A130" s="1438"/>
      <c r="B130" s="1438"/>
      <c r="C130" s="1438"/>
      <c r="D130" s="10"/>
      <c r="E130" s="10"/>
      <c r="F130" s="1420"/>
      <c r="G130" s="36"/>
      <c r="H130" s="36"/>
      <c r="I130" s="36"/>
      <c r="J130" s="36"/>
      <c r="K130" s="35"/>
      <c r="L130" s="35"/>
      <c r="M130" s="1422"/>
      <c r="N130" s="1422"/>
      <c r="O130" s="1422"/>
      <c r="P130" s="1422"/>
      <c r="Q130" s="1422"/>
      <c r="R130" s="1422"/>
      <c r="S130" s="1422"/>
      <c r="T130" s="1422"/>
    </row>
    <row r="131" spans="1:20" ht="15">
      <c r="A131" s="1438"/>
      <c r="B131" s="1438"/>
      <c r="C131" s="1438"/>
      <c r="D131" s="10"/>
      <c r="E131" s="10"/>
      <c r="F131" s="1420"/>
      <c r="G131" s="36"/>
      <c r="H131" s="36"/>
      <c r="I131" s="36"/>
      <c r="J131" s="36"/>
      <c r="K131" s="35"/>
      <c r="L131" s="35"/>
      <c r="M131" s="1422"/>
      <c r="N131" s="1422"/>
      <c r="O131" s="1422"/>
      <c r="P131" s="1422"/>
      <c r="Q131" s="1422"/>
      <c r="R131" s="1422"/>
      <c r="S131" s="1422"/>
      <c r="T131" s="1422"/>
    </row>
    <row r="132" spans="1:20" ht="15">
      <c r="A132" s="1438"/>
      <c r="B132" s="1438"/>
      <c r="C132" s="1438"/>
      <c r="D132" s="10"/>
      <c r="E132" s="10"/>
      <c r="F132" s="1420"/>
      <c r="G132" s="36"/>
      <c r="H132" s="36"/>
      <c r="I132" s="36"/>
      <c r="J132" s="36"/>
      <c r="K132" s="35"/>
      <c r="L132" s="35"/>
      <c r="M132" s="1422"/>
      <c r="N132" s="1422"/>
      <c r="O132" s="1422"/>
      <c r="P132" s="1422"/>
      <c r="Q132" s="1422"/>
      <c r="R132" s="1422"/>
      <c r="S132" s="1422"/>
      <c r="T132" s="1422"/>
    </row>
    <row r="133" spans="1:20" ht="15">
      <c r="A133" s="1438"/>
      <c r="B133" s="1438"/>
      <c r="C133" s="1438"/>
      <c r="D133" s="10"/>
      <c r="E133" s="10"/>
      <c r="F133" s="1420"/>
      <c r="G133" s="36"/>
      <c r="H133" s="36"/>
      <c r="I133" s="36"/>
      <c r="J133" s="36"/>
      <c r="K133" s="35"/>
      <c r="L133" s="35"/>
      <c r="M133" s="1422"/>
      <c r="N133" s="1422"/>
      <c r="O133" s="1422"/>
      <c r="P133" s="1422"/>
      <c r="Q133" s="1422"/>
      <c r="R133" s="1422"/>
      <c r="S133" s="1422"/>
      <c r="T133" s="1422"/>
    </row>
    <row r="134" spans="1:20" ht="15">
      <c r="A134" s="1438"/>
      <c r="B134" s="1438"/>
      <c r="C134" s="1438"/>
      <c r="D134" s="10"/>
      <c r="E134" s="10"/>
      <c r="F134" s="1420"/>
      <c r="G134" s="36"/>
      <c r="H134" s="36"/>
      <c r="I134" s="36"/>
      <c r="J134" s="36"/>
      <c r="K134" s="35"/>
      <c r="L134" s="35"/>
      <c r="M134" s="1422"/>
      <c r="N134" s="1422"/>
      <c r="O134" s="1422"/>
      <c r="P134" s="1422"/>
      <c r="Q134" s="1422"/>
      <c r="R134" s="1422"/>
      <c r="S134" s="1422"/>
      <c r="T134" s="1422"/>
    </row>
    <row r="135" spans="1:20" ht="15">
      <c r="A135" s="1438"/>
      <c r="B135" s="1438"/>
      <c r="C135" s="1438"/>
      <c r="D135" s="10"/>
      <c r="E135" s="10"/>
      <c r="F135" s="1420"/>
      <c r="G135" s="36"/>
      <c r="H135" s="36"/>
      <c r="I135" s="36"/>
      <c r="J135" s="36"/>
      <c r="K135" s="35"/>
      <c r="L135" s="35"/>
      <c r="M135" s="1422"/>
      <c r="N135" s="1422"/>
      <c r="O135" s="1422"/>
      <c r="P135" s="1422"/>
      <c r="Q135" s="1422"/>
      <c r="R135" s="1422"/>
      <c r="S135" s="1422"/>
      <c r="T135" s="1422"/>
    </row>
    <row r="136" spans="1:20" ht="15">
      <c r="A136" s="1438"/>
      <c r="B136" s="1438"/>
      <c r="C136" s="1438"/>
      <c r="D136" s="10"/>
      <c r="E136" s="10"/>
      <c r="F136" s="1420"/>
      <c r="G136" s="36"/>
      <c r="H136" s="36"/>
      <c r="I136" s="36"/>
      <c r="J136" s="36"/>
      <c r="K136" s="35"/>
      <c r="L136" s="35"/>
      <c r="M136" s="1422"/>
      <c r="N136" s="1422"/>
      <c r="O136" s="1422"/>
      <c r="P136" s="1422"/>
      <c r="Q136" s="1422"/>
      <c r="R136" s="1422"/>
      <c r="S136" s="1422"/>
      <c r="T136" s="1422"/>
    </row>
    <row r="137" spans="1:20" ht="15">
      <c r="A137" s="1438"/>
      <c r="B137" s="1438"/>
      <c r="C137" s="1438"/>
      <c r="D137" s="10"/>
      <c r="E137" s="10"/>
      <c r="F137" s="1420"/>
      <c r="G137" s="36"/>
      <c r="H137" s="36"/>
      <c r="I137" s="36"/>
      <c r="J137" s="36"/>
      <c r="K137" s="35"/>
      <c r="L137" s="35"/>
      <c r="M137" s="1422"/>
      <c r="N137" s="1422"/>
      <c r="O137" s="1422"/>
      <c r="P137" s="1422"/>
      <c r="Q137" s="1422"/>
      <c r="R137" s="1422"/>
      <c r="S137" s="1422"/>
      <c r="T137" s="1422"/>
    </row>
    <row r="138" spans="1:20" ht="15">
      <c r="A138" s="1438"/>
      <c r="B138" s="1438"/>
      <c r="C138" s="1438"/>
      <c r="D138" s="10"/>
      <c r="E138" s="10"/>
      <c r="F138" s="1420"/>
      <c r="G138" s="36"/>
      <c r="H138" s="36"/>
      <c r="I138" s="36"/>
      <c r="J138" s="36"/>
      <c r="K138" s="35"/>
      <c r="L138" s="35"/>
      <c r="M138" s="1422"/>
      <c r="N138" s="1422"/>
      <c r="O138" s="1422"/>
      <c r="P138" s="1422"/>
      <c r="Q138" s="1422"/>
      <c r="R138" s="1422"/>
      <c r="S138" s="1422"/>
      <c r="T138" s="1422"/>
    </row>
    <row r="139" spans="1:20" ht="15">
      <c r="A139" s="1438"/>
      <c r="B139" s="1438"/>
      <c r="C139" s="1438"/>
      <c r="D139" s="10"/>
      <c r="E139" s="10"/>
      <c r="F139" s="1420"/>
      <c r="G139" s="36"/>
      <c r="H139" s="36"/>
      <c r="I139" s="36"/>
      <c r="J139" s="36"/>
      <c r="K139" s="35"/>
      <c r="L139" s="35"/>
      <c r="M139" s="1422"/>
      <c r="N139" s="1422"/>
      <c r="O139" s="1422"/>
      <c r="P139" s="1422"/>
      <c r="Q139" s="1422"/>
      <c r="R139" s="1422"/>
      <c r="S139" s="1422"/>
      <c r="T139" s="1422"/>
    </row>
    <row r="140" spans="1:20" ht="15">
      <c r="A140" s="1438"/>
      <c r="B140" s="1438"/>
      <c r="C140" s="1438"/>
      <c r="D140" s="10"/>
      <c r="E140" s="10"/>
      <c r="F140" s="1420"/>
      <c r="G140" s="36"/>
      <c r="H140" s="36"/>
      <c r="I140" s="36"/>
      <c r="J140" s="36"/>
      <c r="K140" s="35"/>
      <c r="L140" s="35"/>
      <c r="M140" s="1422"/>
      <c r="N140" s="1422"/>
      <c r="O140" s="1422"/>
      <c r="P140" s="1422"/>
      <c r="Q140" s="1422"/>
      <c r="R140" s="1422"/>
      <c r="S140" s="1422"/>
      <c r="T140" s="1422"/>
    </row>
    <row r="141" spans="1:20" ht="15">
      <c r="A141" s="1438"/>
      <c r="B141" s="1438"/>
      <c r="C141" s="1438"/>
      <c r="D141" s="10"/>
      <c r="E141" s="10"/>
      <c r="F141" s="1420"/>
      <c r="G141" s="36"/>
      <c r="H141" s="36"/>
      <c r="I141" s="36"/>
      <c r="J141" s="36"/>
      <c r="K141" s="35"/>
      <c r="L141" s="35"/>
      <c r="M141" s="1422"/>
      <c r="N141" s="1422"/>
      <c r="O141" s="1422"/>
      <c r="P141" s="1422"/>
      <c r="Q141" s="1422"/>
      <c r="R141" s="1422"/>
      <c r="S141" s="1422"/>
      <c r="T141" s="1422"/>
    </row>
    <row r="142" spans="1:20" ht="15">
      <c r="A142" s="1438"/>
      <c r="B142" s="1438"/>
      <c r="C142" s="1438"/>
      <c r="D142" s="10"/>
      <c r="E142" s="10"/>
      <c r="F142" s="1420"/>
      <c r="G142" s="36"/>
      <c r="H142" s="36"/>
      <c r="I142" s="36"/>
      <c r="J142" s="36"/>
      <c r="K142" s="35"/>
      <c r="L142" s="35"/>
      <c r="M142" s="1422"/>
      <c r="N142" s="1422"/>
      <c r="O142" s="1422"/>
      <c r="P142" s="1422"/>
      <c r="Q142" s="1422"/>
      <c r="R142" s="1422"/>
      <c r="S142" s="1422"/>
      <c r="T142" s="1422"/>
    </row>
    <row r="143" spans="1:20" ht="15">
      <c r="A143" s="1438"/>
      <c r="B143" s="1438"/>
      <c r="C143" s="1438"/>
      <c r="D143" s="10"/>
      <c r="E143" s="10"/>
      <c r="F143" s="1420"/>
      <c r="G143" s="36"/>
      <c r="H143" s="36"/>
      <c r="I143" s="36"/>
      <c r="J143" s="36"/>
      <c r="K143" s="35"/>
      <c r="L143" s="35"/>
      <c r="M143" s="1422"/>
      <c r="N143" s="1422"/>
      <c r="O143" s="1422"/>
      <c r="P143" s="1422"/>
      <c r="Q143" s="1422"/>
      <c r="R143" s="1422"/>
      <c r="S143" s="1422"/>
      <c r="T143" s="1422"/>
    </row>
    <row r="144" spans="1:20" ht="15">
      <c r="A144" s="1438"/>
      <c r="B144" s="1438"/>
      <c r="C144" s="1438"/>
      <c r="D144" s="10"/>
      <c r="E144" s="10"/>
      <c r="F144" s="1420"/>
      <c r="G144" s="36"/>
      <c r="H144" s="36"/>
      <c r="I144" s="36"/>
      <c r="J144" s="36"/>
      <c r="K144" s="35"/>
      <c r="L144" s="35"/>
      <c r="M144" s="1422"/>
      <c r="N144" s="1422"/>
      <c r="O144" s="1422"/>
      <c r="P144" s="1422"/>
      <c r="Q144" s="1422"/>
      <c r="R144" s="1422"/>
      <c r="S144" s="1422"/>
      <c r="T144" s="1422"/>
    </row>
    <row r="145" spans="1:23" ht="15">
      <c r="A145" s="1438"/>
      <c r="B145" s="1438"/>
      <c r="C145" s="1438"/>
      <c r="D145" s="10"/>
      <c r="E145" s="10"/>
      <c r="F145" s="1420"/>
      <c r="G145" s="36"/>
      <c r="H145" s="36"/>
      <c r="I145" s="36"/>
      <c r="J145" s="36"/>
      <c r="K145" s="35"/>
      <c r="L145" s="35"/>
      <c r="M145" s="1422"/>
      <c r="N145" s="1422"/>
      <c r="O145" s="1422"/>
      <c r="P145" s="1422"/>
      <c r="Q145" s="1422"/>
      <c r="R145" s="1422"/>
      <c r="S145" s="1422"/>
      <c r="T145" s="1422"/>
    </row>
    <row r="146" spans="1:23" ht="15">
      <c r="A146" s="1438"/>
      <c r="B146" s="1438"/>
      <c r="C146" s="1438"/>
      <c r="D146" s="10"/>
      <c r="E146" s="10"/>
      <c r="F146" s="1420"/>
      <c r="G146" s="36"/>
      <c r="H146" s="36"/>
      <c r="I146" s="36"/>
      <c r="J146" s="36"/>
      <c r="K146" s="35"/>
      <c r="L146" s="35"/>
      <c r="M146" s="1422"/>
      <c r="N146" s="1422"/>
      <c r="O146" s="1422"/>
      <c r="P146" s="1422"/>
      <c r="Q146" s="1422"/>
      <c r="R146" s="1422"/>
      <c r="S146" s="1422"/>
      <c r="T146" s="1422"/>
    </row>
    <row r="147" spans="1:23" ht="15">
      <c r="A147" s="1438"/>
      <c r="B147" s="1438"/>
      <c r="C147" s="1438"/>
      <c r="D147" s="10"/>
      <c r="E147" s="10"/>
      <c r="F147" s="1420"/>
      <c r="G147" s="36"/>
      <c r="H147" s="36"/>
      <c r="I147" s="36"/>
      <c r="J147" s="36"/>
      <c r="K147" s="35"/>
      <c r="L147" s="35"/>
      <c r="M147" s="1422"/>
      <c r="N147" s="1422"/>
      <c r="O147" s="1422"/>
      <c r="P147" s="1422"/>
      <c r="Q147" s="1422"/>
      <c r="R147" s="1422"/>
      <c r="S147" s="1422"/>
      <c r="T147" s="1422"/>
    </row>
    <row r="149" spans="1:23">
      <c r="A149" s="1746"/>
      <c r="B149" s="1746"/>
      <c r="C149" s="1746"/>
      <c r="D149" s="1746"/>
      <c r="E149" s="1746"/>
      <c r="F149" s="1746"/>
      <c r="G149" s="1746"/>
      <c r="H149" s="1746"/>
      <c r="I149" s="1746"/>
      <c r="J149" s="1746"/>
      <c r="K149" s="1746"/>
      <c r="L149" s="1746"/>
      <c r="M149" s="1746"/>
      <c r="N149" s="1746"/>
      <c r="O149" s="1746"/>
      <c r="P149" s="1746"/>
      <c r="Q149" s="1746"/>
      <c r="R149" s="1746"/>
      <c r="S149" s="1746"/>
      <c r="T149" s="1746"/>
      <c r="U149" s="1746"/>
      <c r="V149" s="1746"/>
      <c r="W149" s="1746"/>
    </row>
    <row r="150" spans="1:23">
      <c r="A150" s="1417"/>
      <c r="B150" s="1417"/>
      <c r="C150" s="1417"/>
      <c r="D150" s="1417"/>
      <c r="E150" s="1417"/>
      <c r="F150" s="1417"/>
      <c r="G150" s="1417"/>
      <c r="H150" s="1417"/>
      <c r="I150" s="1417"/>
      <c r="J150" s="1417"/>
      <c r="K150" s="1417"/>
      <c r="L150" s="1417"/>
      <c r="M150" s="1439"/>
      <c r="N150" s="1417"/>
      <c r="O150" s="1417"/>
      <c r="P150" s="1417"/>
      <c r="Q150" s="1417"/>
      <c r="R150" s="1417"/>
      <c r="S150" s="1417"/>
      <c r="T150" s="1417"/>
      <c r="U150" s="1417"/>
      <c r="V150" s="1417"/>
      <c r="W150" s="1417"/>
    </row>
    <row r="151" spans="1:23">
      <c r="A151" s="1746"/>
      <c r="B151" s="1746"/>
      <c r="C151" s="1746"/>
      <c r="D151" s="1746"/>
      <c r="E151" s="1746"/>
      <c r="F151" s="1746"/>
      <c r="G151" s="1746"/>
      <c r="H151" s="1746"/>
      <c r="I151" s="1746"/>
      <c r="J151" s="1746"/>
      <c r="K151" s="1746"/>
      <c r="L151" s="1746"/>
      <c r="M151" s="1746"/>
      <c r="N151" s="1746"/>
      <c r="O151" s="1746"/>
      <c r="P151" s="1746"/>
      <c r="Q151" s="1746"/>
      <c r="R151" s="1746"/>
      <c r="S151" s="1746"/>
      <c r="T151" s="1746"/>
      <c r="U151" s="1746"/>
      <c r="V151" s="1746"/>
      <c r="W151" s="1746"/>
    </row>
    <row r="152" spans="1:23">
      <c r="A152" s="1418"/>
      <c r="B152" s="1418"/>
      <c r="C152" s="1418"/>
      <c r="D152" s="1418"/>
      <c r="E152" s="1418"/>
      <c r="F152" s="1418"/>
      <c r="G152" s="1418"/>
      <c r="H152" s="1418"/>
      <c r="I152" s="1418"/>
      <c r="J152" s="1418"/>
      <c r="K152" s="1418"/>
      <c r="L152" s="1418"/>
      <c r="M152" s="63"/>
      <c r="N152" s="1418"/>
      <c r="O152" s="1418"/>
      <c r="P152" s="1418"/>
      <c r="Q152" s="1418"/>
      <c r="R152" s="1418"/>
      <c r="S152" s="1418"/>
      <c r="T152" s="1418"/>
      <c r="U152" s="1418"/>
      <c r="V152" s="1418"/>
      <c r="W152" s="1418"/>
    </row>
    <row r="153" spans="1:23">
      <c r="A153" s="1746"/>
      <c r="B153" s="1746"/>
      <c r="C153" s="1746"/>
      <c r="D153" s="1746"/>
      <c r="E153" s="1746"/>
      <c r="F153" s="1746"/>
      <c r="G153" s="1746"/>
      <c r="H153" s="1746"/>
      <c r="I153" s="1746"/>
      <c r="J153" s="1746"/>
      <c r="K153" s="1746"/>
      <c r="L153" s="1746"/>
      <c r="M153" s="1746"/>
      <c r="N153" s="1746"/>
      <c r="O153" s="1746"/>
      <c r="P153" s="1746"/>
      <c r="Q153" s="1746"/>
      <c r="R153" s="1746"/>
      <c r="S153" s="1746"/>
      <c r="T153" s="1746"/>
      <c r="U153" s="1746"/>
      <c r="V153" s="1746"/>
      <c r="W153" s="1746"/>
    </row>
    <row r="154" spans="1:23">
      <c r="A154" s="1733"/>
      <c r="B154" s="1733"/>
      <c r="C154" s="1733"/>
      <c r="D154" s="1733"/>
      <c r="E154" s="1733"/>
      <c r="F154" s="1733"/>
      <c r="G154" s="1733"/>
      <c r="H154" s="1733"/>
      <c r="I154" s="1733"/>
      <c r="J154" s="1733"/>
      <c r="K154" s="1733"/>
      <c r="L154" s="1733"/>
      <c r="M154" s="1733"/>
      <c r="N154" s="1733"/>
      <c r="O154" s="1733"/>
      <c r="P154" s="1733"/>
      <c r="Q154" s="1733"/>
      <c r="R154" s="1733"/>
      <c r="S154" s="1733"/>
      <c r="T154" s="1733"/>
      <c r="U154" s="1733"/>
      <c r="V154" s="1733"/>
      <c r="W154" s="1733"/>
    </row>
    <row r="155" spans="1:23">
      <c r="A155" s="1733"/>
      <c r="B155" s="1733"/>
      <c r="C155" s="1733"/>
      <c r="D155" s="1733"/>
      <c r="E155" s="1733"/>
      <c r="F155" s="1733"/>
      <c r="G155" s="1733"/>
      <c r="H155" s="1733"/>
      <c r="I155" s="1733"/>
      <c r="J155" s="1733"/>
      <c r="K155" s="1733"/>
      <c r="L155" s="1733"/>
      <c r="M155" s="1733"/>
      <c r="N155" s="1733"/>
      <c r="O155" s="1733"/>
      <c r="P155" s="1733"/>
      <c r="Q155" s="1733"/>
      <c r="R155" s="1733"/>
      <c r="S155" s="1733"/>
      <c r="T155" s="1733"/>
      <c r="U155" s="1733"/>
      <c r="V155" s="1733"/>
      <c r="W155" s="1733"/>
    </row>
    <row r="156" spans="1:23">
      <c r="A156" s="1733"/>
      <c r="B156" s="1733"/>
      <c r="C156" s="1733"/>
      <c r="D156" s="1733"/>
      <c r="E156" s="1733"/>
      <c r="F156" s="1733"/>
      <c r="G156" s="1733"/>
      <c r="H156" s="1733"/>
      <c r="I156" s="1733"/>
      <c r="J156" s="1733"/>
      <c r="K156" s="1733"/>
      <c r="L156" s="1733"/>
      <c r="M156" s="1733"/>
      <c r="N156" s="1733"/>
      <c r="O156" s="1733"/>
      <c r="P156" s="1733"/>
      <c r="Q156" s="1733"/>
      <c r="R156" s="1733"/>
      <c r="S156" s="1733"/>
      <c r="T156" s="1733"/>
      <c r="U156" s="1733"/>
      <c r="V156" s="1733"/>
      <c r="W156" s="1733"/>
    </row>
    <row r="157" spans="1:23">
      <c r="A157" s="1417"/>
      <c r="B157" s="1417"/>
      <c r="C157" s="1417"/>
      <c r="D157" s="1417"/>
      <c r="E157" s="1417"/>
      <c r="F157" s="1417"/>
      <c r="G157" s="1417"/>
      <c r="H157" s="1417"/>
      <c r="I157" s="1417"/>
      <c r="J157" s="1417"/>
      <c r="K157" s="1417"/>
      <c r="L157" s="1417"/>
      <c r="M157" s="1439"/>
      <c r="N157" s="1417"/>
      <c r="O157" s="1417"/>
      <c r="P157" s="1417"/>
      <c r="Q157" s="1417"/>
      <c r="R157" s="1417"/>
      <c r="S157" s="1417"/>
      <c r="T157" s="1417"/>
      <c r="U157" s="1417"/>
      <c r="V157" s="1417"/>
      <c r="W157" s="1417"/>
    </row>
    <row r="158" spans="1:23">
      <c r="A158" s="1733"/>
      <c r="B158" s="1733"/>
      <c r="C158" s="1733"/>
      <c r="D158" s="1733"/>
      <c r="E158" s="1733"/>
      <c r="F158" s="1733"/>
      <c r="G158" s="1733"/>
      <c r="H158" s="1733"/>
      <c r="I158" s="1733"/>
      <c r="J158" s="1733"/>
      <c r="K158" s="1733"/>
      <c r="L158" s="1733"/>
      <c r="M158" s="1733"/>
      <c r="N158" s="1733"/>
      <c r="O158" s="1733"/>
      <c r="P158" s="1733"/>
      <c r="Q158" s="1733"/>
      <c r="R158" s="1733"/>
      <c r="S158" s="1733"/>
      <c r="T158" s="1733"/>
      <c r="U158" s="1733"/>
      <c r="V158" s="1733"/>
      <c r="W158" s="1733"/>
    </row>
    <row r="159" spans="1:23">
      <c r="A159" s="1733"/>
      <c r="B159" s="1733"/>
      <c r="C159" s="1733"/>
      <c r="D159" s="1733"/>
      <c r="E159" s="1733"/>
      <c r="F159" s="1733"/>
      <c r="G159" s="1733"/>
      <c r="H159" s="1733"/>
      <c r="I159" s="1733"/>
      <c r="J159" s="1733"/>
      <c r="K159" s="1733"/>
      <c r="L159" s="1733"/>
      <c r="M159" s="1733"/>
      <c r="N159" s="1733"/>
      <c r="O159" s="1733"/>
      <c r="P159" s="1733"/>
      <c r="Q159" s="1733"/>
      <c r="R159" s="1733"/>
      <c r="S159" s="1733"/>
      <c r="T159" s="1733"/>
      <c r="U159" s="1733"/>
      <c r="V159" s="1733"/>
      <c r="W159" s="1733"/>
    </row>
    <row r="160" spans="1:23">
      <c r="A160" s="1733"/>
      <c r="B160" s="1733"/>
      <c r="C160" s="1733"/>
      <c r="D160" s="1733"/>
      <c r="E160" s="1733"/>
      <c r="F160" s="1733"/>
      <c r="G160" s="1733"/>
      <c r="H160" s="1733"/>
      <c r="I160" s="1733"/>
      <c r="J160" s="1733"/>
      <c r="K160" s="1733"/>
      <c r="L160" s="1733"/>
      <c r="M160" s="1733"/>
      <c r="N160" s="1733"/>
      <c r="O160" s="1733"/>
      <c r="P160" s="1733"/>
      <c r="Q160" s="1733"/>
      <c r="R160" s="1733"/>
      <c r="S160" s="1733"/>
      <c r="T160" s="1733"/>
      <c r="U160" s="1733"/>
      <c r="V160" s="1733"/>
      <c r="W160" s="1733"/>
    </row>
    <row r="161" spans="1:23">
      <c r="A161" s="1418"/>
      <c r="B161" s="1418"/>
      <c r="C161" s="1418"/>
      <c r="D161" s="1418"/>
      <c r="E161" s="1418"/>
      <c r="F161" s="1418"/>
      <c r="G161" s="1418"/>
      <c r="H161" s="1418"/>
      <c r="I161" s="1418"/>
      <c r="J161" s="1418"/>
      <c r="K161" s="1418"/>
      <c r="L161" s="1418"/>
      <c r="M161" s="63"/>
      <c r="N161" s="1418"/>
      <c r="O161" s="1418"/>
      <c r="P161" s="1418"/>
      <c r="Q161" s="1418"/>
      <c r="R161" s="1418"/>
      <c r="S161" s="1418"/>
      <c r="T161" s="1418"/>
      <c r="U161" s="1418"/>
      <c r="V161" s="1418"/>
      <c r="W161" s="1418"/>
    </row>
    <row r="162" spans="1:23">
      <c r="A162" s="1746"/>
      <c r="B162" s="1746"/>
      <c r="C162" s="1746"/>
      <c r="D162" s="1746"/>
      <c r="E162" s="1746"/>
      <c r="F162" s="1746"/>
      <c r="G162" s="1746"/>
      <c r="H162" s="1746"/>
      <c r="I162" s="1746"/>
      <c r="J162" s="1746"/>
      <c r="K162" s="1746"/>
      <c r="L162" s="1746"/>
      <c r="M162" s="1746"/>
      <c r="N162" s="1746"/>
      <c r="O162" s="1746"/>
      <c r="P162" s="1746"/>
      <c r="Q162" s="1746"/>
      <c r="R162" s="1746"/>
      <c r="S162" s="1746"/>
      <c r="T162" s="1746"/>
      <c r="U162" s="1746"/>
      <c r="V162" s="1746"/>
      <c r="W162" s="1746"/>
    </row>
    <row r="163" spans="1:23">
      <c r="A163" s="1733"/>
      <c r="B163" s="1733"/>
      <c r="C163" s="1733"/>
      <c r="D163" s="1733"/>
      <c r="E163" s="1733"/>
      <c r="F163" s="1733"/>
      <c r="G163" s="1733"/>
      <c r="H163" s="1733"/>
      <c r="I163" s="1733"/>
      <c r="J163" s="1733"/>
      <c r="K163" s="1733"/>
      <c r="L163" s="1733"/>
      <c r="M163" s="1733"/>
      <c r="N163" s="1733"/>
      <c r="O163" s="1733"/>
      <c r="P163" s="1733"/>
      <c r="Q163" s="1733"/>
      <c r="R163" s="1733"/>
      <c r="S163" s="1733"/>
      <c r="T163" s="1733"/>
      <c r="U163" s="1733"/>
      <c r="V163" s="1733"/>
      <c r="W163" s="1733"/>
    </row>
    <row r="164" spans="1:23">
      <c r="A164" s="1733"/>
      <c r="B164" s="1733"/>
      <c r="C164" s="1733"/>
      <c r="D164" s="1733"/>
      <c r="E164" s="1733"/>
      <c r="F164" s="1733"/>
      <c r="G164" s="1733"/>
      <c r="H164" s="1733"/>
      <c r="I164" s="1733"/>
      <c r="J164" s="1733"/>
      <c r="K164" s="1733"/>
      <c r="L164" s="1733"/>
      <c r="M164" s="1733"/>
      <c r="N164" s="1733"/>
      <c r="O164" s="1733"/>
      <c r="P164" s="1733"/>
      <c r="Q164" s="1733"/>
      <c r="R164" s="1733"/>
      <c r="S164" s="1733"/>
      <c r="T164" s="1733"/>
      <c r="U164" s="1733"/>
      <c r="V164" s="1733"/>
      <c r="W164" s="1733"/>
    </row>
    <row r="165" spans="1:23">
      <c r="A165" s="1417"/>
      <c r="B165" s="1417"/>
      <c r="C165" s="1417"/>
      <c r="D165" s="1417"/>
      <c r="E165" s="1417"/>
      <c r="F165" s="1417"/>
      <c r="G165" s="1417"/>
      <c r="H165" s="1417"/>
      <c r="I165" s="1417"/>
      <c r="J165" s="1417"/>
      <c r="K165" s="1417"/>
      <c r="L165" s="1417"/>
      <c r="M165" s="1439"/>
      <c r="N165" s="1417"/>
      <c r="O165" s="1417"/>
      <c r="P165" s="1417"/>
      <c r="Q165" s="1417"/>
      <c r="R165" s="1417"/>
      <c r="S165" s="1417"/>
      <c r="T165" s="1417"/>
      <c r="U165" s="1417"/>
      <c r="V165" s="1417"/>
      <c r="W165" s="1417"/>
    </row>
    <row r="166" spans="1:23">
      <c r="A166" s="1733"/>
      <c r="B166" s="1733"/>
      <c r="C166" s="1733"/>
      <c r="D166" s="1733"/>
      <c r="E166" s="1733"/>
      <c r="F166" s="1733"/>
      <c r="G166" s="1733"/>
      <c r="H166" s="1733"/>
      <c r="I166" s="1733"/>
      <c r="J166" s="1733"/>
      <c r="K166" s="1733"/>
      <c r="L166" s="1733"/>
      <c r="M166" s="1733"/>
      <c r="N166" s="1733"/>
      <c r="O166" s="1733"/>
      <c r="P166" s="1733"/>
      <c r="Q166" s="1733"/>
      <c r="R166" s="1733"/>
      <c r="S166" s="1733"/>
      <c r="T166" s="1733"/>
      <c r="U166" s="1733"/>
      <c r="V166" s="1733"/>
      <c r="W166" s="1733"/>
    </row>
    <row r="167" spans="1:23">
      <c r="A167" s="1417"/>
      <c r="B167" s="1417"/>
      <c r="C167" s="1417"/>
      <c r="D167" s="1417"/>
      <c r="E167" s="1417"/>
      <c r="F167" s="1417"/>
      <c r="G167" s="1417"/>
      <c r="H167" s="1417"/>
      <c r="I167" s="1417"/>
      <c r="J167" s="1417"/>
      <c r="K167" s="1417"/>
      <c r="L167" s="1417"/>
      <c r="M167" s="1439"/>
      <c r="N167" s="1417"/>
      <c r="O167" s="1417"/>
      <c r="P167" s="1417"/>
      <c r="Q167" s="1417"/>
      <c r="R167" s="1417"/>
      <c r="S167" s="1417"/>
      <c r="T167" s="1417"/>
      <c r="U167" s="1417"/>
      <c r="V167" s="1417"/>
      <c r="W167" s="1417"/>
    </row>
    <row r="168" spans="1:23">
      <c r="A168" s="1733"/>
      <c r="B168" s="1733"/>
      <c r="C168" s="1733"/>
      <c r="D168" s="1733"/>
      <c r="E168" s="1733"/>
      <c r="F168" s="1733"/>
      <c r="G168" s="1733"/>
      <c r="H168" s="1733"/>
      <c r="I168" s="1733"/>
      <c r="J168" s="1733"/>
      <c r="K168" s="1733"/>
      <c r="L168" s="1733"/>
      <c r="M168" s="1733"/>
      <c r="N168" s="1733"/>
      <c r="O168" s="1733"/>
      <c r="P168" s="1733"/>
      <c r="Q168" s="1733"/>
      <c r="R168" s="1733"/>
      <c r="S168" s="1733"/>
      <c r="T168" s="1733"/>
      <c r="U168" s="1733"/>
      <c r="V168" s="1733"/>
      <c r="W168" s="1733"/>
    </row>
    <row r="169" spans="1:23">
      <c r="A169" s="1733"/>
      <c r="B169" s="1733"/>
      <c r="C169" s="1733"/>
      <c r="D169" s="1733"/>
      <c r="E169" s="1733"/>
      <c r="F169" s="1733"/>
      <c r="G169" s="1733"/>
      <c r="H169" s="1733"/>
      <c r="I169" s="1733"/>
      <c r="J169" s="1733"/>
      <c r="K169" s="1733"/>
      <c r="L169" s="1733"/>
      <c r="M169" s="1733"/>
      <c r="N169" s="1733"/>
      <c r="O169" s="1733"/>
      <c r="P169" s="1733"/>
      <c r="Q169" s="1733"/>
      <c r="R169" s="1733"/>
      <c r="S169" s="1733"/>
      <c r="T169" s="1733"/>
      <c r="U169" s="1733"/>
      <c r="V169" s="1733"/>
      <c r="W169" s="1733"/>
    </row>
    <row r="170" spans="1:23">
      <c r="A170" s="1417"/>
      <c r="B170" s="1417"/>
      <c r="C170" s="1417"/>
      <c r="D170" s="1417"/>
      <c r="E170" s="1417"/>
      <c r="F170" s="1417"/>
      <c r="G170" s="1417"/>
      <c r="H170" s="1417"/>
      <c r="I170" s="1417"/>
      <c r="J170" s="1417"/>
      <c r="K170" s="1417"/>
      <c r="L170" s="1417"/>
      <c r="M170" s="1439"/>
      <c r="N170" s="1417"/>
      <c r="O170" s="1417"/>
      <c r="P170" s="1417"/>
      <c r="Q170" s="1417"/>
      <c r="R170" s="1417"/>
      <c r="S170" s="1417"/>
      <c r="T170" s="1417"/>
      <c r="U170" s="1417"/>
      <c r="V170" s="1417"/>
      <c r="W170" s="1417"/>
    </row>
    <row r="171" spans="1:23">
      <c r="A171" s="1733"/>
      <c r="B171" s="1733"/>
      <c r="C171" s="1733"/>
      <c r="D171" s="1733"/>
      <c r="E171" s="1733"/>
      <c r="F171" s="1733"/>
      <c r="G171" s="1733"/>
      <c r="H171" s="1733"/>
      <c r="I171" s="1733"/>
      <c r="J171" s="1733"/>
      <c r="K171" s="1733"/>
      <c r="L171" s="1733"/>
      <c r="M171" s="1733"/>
      <c r="N171" s="1733"/>
      <c r="O171" s="1733"/>
      <c r="P171" s="1733"/>
      <c r="Q171" s="1733"/>
      <c r="R171" s="1733"/>
      <c r="S171" s="1733"/>
      <c r="T171" s="1733"/>
      <c r="U171" s="1733"/>
      <c r="V171" s="1733"/>
      <c r="W171" s="1733"/>
    </row>
    <row r="771" spans="4:9">
      <c r="D771" s="1440"/>
      <c r="E771" s="1440"/>
      <c r="F771" s="1440" t="s">
        <v>1862</v>
      </c>
      <c r="H771" s="1440"/>
      <c r="I771" s="1440"/>
    </row>
  </sheetData>
  <mergeCells count="223">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M6:N8"/>
    <mergeCell ref="D6:D8"/>
    <mergeCell ref="E6:E8"/>
    <mergeCell ref="F6:F8"/>
    <mergeCell ref="G6:G8"/>
    <mergeCell ref="H6:I8"/>
    <mergeCell ref="J6:J8"/>
    <mergeCell ref="A9:A13"/>
    <mergeCell ref="B9:B13"/>
    <mergeCell ref="W11:W12"/>
    <mergeCell ref="L10:L11"/>
    <mergeCell ref="M10:M11"/>
    <mergeCell ref="N10:N11"/>
    <mergeCell ref="O11:O12"/>
    <mergeCell ref="P11:P12"/>
    <mergeCell ref="Q11:Q12"/>
    <mergeCell ref="S9:S10"/>
    <mergeCell ref="T9:T10"/>
    <mergeCell ref="U9:U10"/>
    <mergeCell ref="V9:V10"/>
    <mergeCell ref="W9:W10"/>
    <mergeCell ref="P9:P10"/>
    <mergeCell ref="Q9:Q10"/>
    <mergeCell ref="O6:O8"/>
    <mergeCell ref="P6:P8"/>
    <mergeCell ref="Q6:Q8"/>
    <mergeCell ref="O9:O10"/>
    <mergeCell ref="C18:C19"/>
    <mergeCell ref="D18:D19"/>
    <mergeCell ref="E18:E19"/>
    <mergeCell ref="F18:F19"/>
    <mergeCell ref="R11:R12"/>
    <mergeCell ref="S11:S12"/>
    <mergeCell ref="T11:T12"/>
    <mergeCell ref="U11:U12"/>
    <mergeCell ref="V11:V12"/>
    <mergeCell ref="C10:C11"/>
    <mergeCell ref="D10:D11"/>
    <mergeCell ref="E10:E11"/>
    <mergeCell ref="F10:F11"/>
    <mergeCell ref="G10:G11"/>
    <mergeCell ref="R15:R16"/>
    <mergeCell ref="S15:S16"/>
    <mergeCell ref="T15:T16"/>
    <mergeCell ref="U15:U16"/>
    <mergeCell ref="V15:V16"/>
    <mergeCell ref="R9:R10"/>
    <mergeCell ref="H10:H11"/>
    <mergeCell ref="I10:I11"/>
    <mergeCell ref="J10:J11"/>
    <mergeCell ref="K10:K11"/>
    <mergeCell ref="W15:W16"/>
    <mergeCell ref="G15:G16"/>
    <mergeCell ref="H15:H16"/>
    <mergeCell ref="I15:I16"/>
    <mergeCell ref="O15:O16"/>
    <mergeCell ref="P15:P16"/>
    <mergeCell ref="Q15:Q16"/>
    <mergeCell ref="M18:M19"/>
    <mergeCell ref="N18:N19"/>
    <mergeCell ref="O18:O19"/>
    <mergeCell ref="P18:P19"/>
    <mergeCell ref="Q18:Q19"/>
    <mergeCell ref="R18:R19"/>
    <mergeCell ref="G18:G19"/>
    <mergeCell ref="H18:H19"/>
    <mergeCell ref="I18:I19"/>
    <mergeCell ref="J18:J19"/>
    <mergeCell ref="K18:K19"/>
    <mergeCell ref="L18:L19"/>
    <mergeCell ref="O20:O24"/>
    <mergeCell ref="P20:P24"/>
    <mergeCell ref="Q20:Q24"/>
    <mergeCell ref="R20:R24"/>
    <mergeCell ref="A28:A33"/>
    <mergeCell ref="B28:B33"/>
    <mergeCell ref="I20:I24"/>
    <mergeCell ref="J20:J24"/>
    <mergeCell ref="K20:K24"/>
    <mergeCell ref="L20:L24"/>
    <mergeCell ref="M20:M24"/>
    <mergeCell ref="N20:N24"/>
    <mergeCell ref="C20:C24"/>
    <mergeCell ref="D20:D24"/>
    <mergeCell ref="E20:E24"/>
    <mergeCell ref="F20:F24"/>
    <mergeCell ref="G20:G24"/>
    <mergeCell ref="H20:H24"/>
    <mergeCell ref="A14:A27"/>
    <mergeCell ref="B14:B27"/>
    <mergeCell ref="C15:C16"/>
    <mergeCell ref="D15:D16"/>
    <mergeCell ref="E15:E16"/>
    <mergeCell ref="F15:F16"/>
    <mergeCell ref="L45:M45"/>
    <mergeCell ref="O45:P45"/>
    <mergeCell ref="A46:W46"/>
    <mergeCell ref="A47:W47"/>
    <mergeCell ref="A48:W48"/>
    <mergeCell ref="A49:W49"/>
    <mergeCell ref="A34:A41"/>
    <mergeCell ref="B34:B41"/>
    <mergeCell ref="T34:T35"/>
    <mergeCell ref="K37:K38"/>
    <mergeCell ref="O38:P38"/>
    <mergeCell ref="S44:T44"/>
    <mergeCell ref="A56:W56"/>
    <mergeCell ref="A57:W57"/>
    <mergeCell ref="A58:W58"/>
    <mergeCell ref="A59:W59"/>
    <mergeCell ref="A60:W60"/>
    <mergeCell ref="A61:W61"/>
    <mergeCell ref="A50:W50"/>
    <mergeCell ref="A51:W51"/>
    <mergeCell ref="A52:W52"/>
    <mergeCell ref="A53:W53"/>
    <mergeCell ref="A54:W54"/>
    <mergeCell ref="A55:W55"/>
    <mergeCell ref="A69:W70"/>
    <mergeCell ref="A71:W71"/>
    <mergeCell ref="A72:W72"/>
    <mergeCell ref="A73:W73"/>
    <mergeCell ref="A74:W74"/>
    <mergeCell ref="A75:W76"/>
    <mergeCell ref="A62:W62"/>
    <mergeCell ref="A63:W63"/>
    <mergeCell ref="A64:W64"/>
    <mergeCell ref="A65:W65"/>
    <mergeCell ref="A66:W67"/>
    <mergeCell ref="A68:W68"/>
    <mergeCell ref="A85:W86"/>
    <mergeCell ref="A87:W87"/>
    <mergeCell ref="A88:W89"/>
    <mergeCell ref="A90:W90"/>
    <mergeCell ref="A95:V95"/>
    <mergeCell ref="A77:W77"/>
    <mergeCell ref="A78:W79"/>
    <mergeCell ref="A80:W80"/>
    <mergeCell ref="A81:W82"/>
    <mergeCell ref="A83:W83"/>
    <mergeCell ref="A84:W84"/>
    <mergeCell ref="A92:W93"/>
    <mergeCell ref="A91:W91"/>
    <mergeCell ref="K97:L98"/>
    <mergeCell ref="M97:Q97"/>
    <mergeCell ref="R97:U97"/>
    <mergeCell ref="C98:D98"/>
    <mergeCell ref="M98:N98"/>
    <mergeCell ref="P98:Q98"/>
    <mergeCell ref="A97:A98"/>
    <mergeCell ref="B97:B98"/>
    <mergeCell ref="C97:F97"/>
    <mergeCell ref="G97:G98"/>
    <mergeCell ref="H97:I98"/>
    <mergeCell ref="J97:J98"/>
    <mergeCell ref="P99:Q101"/>
    <mergeCell ref="P102:Q102"/>
    <mergeCell ref="A103:A104"/>
    <mergeCell ref="B103:B104"/>
    <mergeCell ref="C103:D104"/>
    <mergeCell ref="E103:E104"/>
    <mergeCell ref="F103:F104"/>
    <mergeCell ref="G103:G104"/>
    <mergeCell ref="H103:I104"/>
    <mergeCell ref="J103:J104"/>
    <mergeCell ref="H99:I102"/>
    <mergeCell ref="J99:J102"/>
    <mergeCell ref="K99:L102"/>
    <mergeCell ref="M99:M101"/>
    <mergeCell ref="N99:N101"/>
    <mergeCell ref="O99:O101"/>
    <mergeCell ref="A99:A102"/>
    <mergeCell ref="B99:B102"/>
    <mergeCell ref="C99:D102"/>
    <mergeCell ref="E99:E102"/>
    <mergeCell ref="F99:F102"/>
    <mergeCell ref="G99:G102"/>
    <mergeCell ref="R106:T106"/>
    <mergeCell ref="A109:V109"/>
    <mergeCell ref="A110:V110"/>
    <mergeCell ref="A111:U111"/>
    <mergeCell ref="A112:V112"/>
    <mergeCell ref="A113:V113"/>
    <mergeCell ref="K103:L104"/>
    <mergeCell ref="P103:Q103"/>
    <mergeCell ref="P104:Q104"/>
    <mergeCell ref="A106:C106"/>
    <mergeCell ref="G106:H106"/>
    <mergeCell ref="I106:J106"/>
    <mergeCell ref="L106:M106"/>
    <mergeCell ref="N106:O106"/>
    <mergeCell ref="A168:W169"/>
    <mergeCell ref="A171:W171"/>
    <mergeCell ref="A155:W156"/>
    <mergeCell ref="A158:W158"/>
    <mergeCell ref="A159:W160"/>
    <mergeCell ref="A162:W162"/>
    <mergeCell ref="A163:W164"/>
    <mergeCell ref="A166:W166"/>
    <mergeCell ref="A114:U114"/>
    <mergeCell ref="A115:U115"/>
    <mergeCell ref="A149:W149"/>
    <mergeCell ref="A151:W151"/>
    <mergeCell ref="A153:W153"/>
    <mergeCell ref="A154:W154"/>
  </mergeCells>
  <printOptions horizontalCentered="1"/>
  <pageMargins left="0.25" right="0.25" top="0.5" bottom="0.5" header="0" footer="0"/>
  <pageSetup paperSize="5" scale="43" orientation="landscape" r:id="rId1"/>
  <headerFooter>
    <oddFooter>&amp;RPage &amp;P of &amp;N</oddFooter>
  </headerFooter>
  <rowBreaks count="1" manualBreakCount="1">
    <brk id="46" max="22" man="1"/>
  </rowBreaks>
</worksheet>
</file>

<file path=xl/worksheets/sheet6.xml><?xml version="1.0" encoding="utf-8"?>
<worksheet xmlns="http://schemas.openxmlformats.org/spreadsheetml/2006/main" xmlns:r="http://schemas.openxmlformats.org/officeDocument/2006/relationships">
  <dimension ref="A1:W760"/>
  <sheetViews>
    <sheetView topLeftCell="N6" zoomScaleNormal="100" zoomScaleSheetLayoutView="75" workbookViewId="0">
      <selection activeCell="T23" sqref="T23"/>
    </sheetView>
  </sheetViews>
  <sheetFormatPr defaultRowHeight="14.25"/>
  <cols>
    <col min="1" max="1" width="10.140625" style="1326" bestFit="1" customWidth="1"/>
    <col min="2" max="2" width="12" style="1326" bestFit="1" customWidth="1"/>
    <col min="3" max="3" width="25.140625" style="1326" bestFit="1" customWidth="1"/>
    <col min="4" max="4" width="9.85546875" style="1326" bestFit="1" customWidth="1"/>
    <col min="5" max="5" width="6.28515625" style="1326" bestFit="1" customWidth="1"/>
    <col min="6" max="6" width="16.7109375" style="1326" bestFit="1" customWidth="1"/>
    <col min="7" max="7" width="24.28515625" style="1326" customWidth="1"/>
    <col min="8" max="8" width="23.85546875" style="1326" bestFit="1" customWidth="1"/>
    <col min="9" max="9" width="15.42578125" style="1326" customWidth="1"/>
    <col min="10" max="10" width="17.85546875" style="1326" customWidth="1"/>
    <col min="11" max="11" width="2.28515625" style="1326" bestFit="1" customWidth="1"/>
    <col min="12" max="12" width="20.28515625" style="1326" customWidth="1"/>
    <col min="13" max="13" width="18.5703125" style="1326" bestFit="1" customWidth="1"/>
    <col min="14" max="14" width="26.7109375" style="1326" customWidth="1"/>
    <col min="15" max="15" width="23.28515625" style="1326" customWidth="1"/>
    <col min="16" max="16" width="2.5703125" style="1326" bestFit="1" customWidth="1"/>
    <col min="17" max="17" width="17.140625" style="1326" bestFit="1" customWidth="1"/>
    <col min="18" max="18" width="20.140625" style="1326" bestFit="1" customWidth="1"/>
    <col min="19" max="19" width="11.5703125" style="1326" bestFit="1" customWidth="1"/>
    <col min="20" max="20" width="27.5703125" style="1326" customWidth="1"/>
    <col min="21" max="21" width="17.85546875" style="1326" bestFit="1" customWidth="1"/>
    <col min="22" max="22" width="22.42578125" style="1326" customWidth="1"/>
    <col min="23" max="23" width="16.5703125" style="1326" bestFit="1" customWidth="1"/>
    <col min="24" max="16384" width="9.140625" style="1326"/>
  </cols>
  <sheetData>
    <row r="1" spans="1:22" s="1331" customFormat="1" ht="15">
      <c r="A1" s="2006" t="s">
        <v>583</v>
      </c>
      <c r="B1" s="2006"/>
      <c r="C1" s="2006"/>
      <c r="D1" s="2006"/>
      <c r="E1" s="2006"/>
      <c r="F1" s="2006"/>
      <c r="G1" s="2006"/>
      <c r="H1" s="2006"/>
      <c r="I1" s="2006"/>
      <c r="J1" s="2006"/>
      <c r="K1" s="2006"/>
      <c r="L1" s="2006"/>
      <c r="M1" s="2006"/>
      <c r="N1" s="2006"/>
      <c r="O1" s="2006"/>
      <c r="P1" s="2006"/>
      <c r="Q1" s="2006"/>
      <c r="R1" s="2006"/>
    </row>
    <row r="2" spans="1:22" s="1331" customFormat="1" ht="15" thickBot="1"/>
    <row r="3" spans="1:22" s="1331" customFormat="1" ht="30" customHeight="1" thickBot="1">
      <c r="A3" s="1682" t="s">
        <v>943</v>
      </c>
      <c r="B3" s="2008" t="s">
        <v>584</v>
      </c>
      <c r="C3" s="1683"/>
      <c r="D3" s="1683"/>
      <c r="E3" s="1684"/>
      <c r="F3" s="2008" t="s">
        <v>585</v>
      </c>
      <c r="G3" s="1683" t="s">
        <v>1346</v>
      </c>
      <c r="H3" s="1683" t="s">
        <v>1275</v>
      </c>
      <c r="I3" s="1684" t="s">
        <v>10</v>
      </c>
      <c r="J3" s="2012" t="s">
        <v>1276</v>
      </c>
      <c r="K3" s="2013"/>
      <c r="L3" s="2014"/>
      <c r="M3" s="2012" t="s">
        <v>1716</v>
      </c>
      <c r="N3" s="2014"/>
      <c r="O3" s="2012" t="s">
        <v>1279</v>
      </c>
      <c r="P3" s="2013"/>
      <c r="Q3" s="2013"/>
      <c r="R3" s="2014"/>
    </row>
    <row r="4" spans="1:22" s="1331" customFormat="1" ht="45.75" thickBot="1">
      <c r="A4" s="2007"/>
      <c r="B4" s="1328" t="s">
        <v>2</v>
      </c>
      <c r="C4" s="1325" t="s">
        <v>586</v>
      </c>
      <c r="D4" s="1325" t="s">
        <v>587</v>
      </c>
      <c r="E4" s="1335" t="s">
        <v>588</v>
      </c>
      <c r="F4" s="2009"/>
      <c r="G4" s="2010"/>
      <c r="H4" s="2010"/>
      <c r="I4" s="2011"/>
      <c r="J4" s="1330" t="s">
        <v>1277</v>
      </c>
      <c r="K4" s="858"/>
      <c r="L4" s="1335" t="s">
        <v>1668</v>
      </c>
      <c r="M4" s="1333" t="s">
        <v>1278</v>
      </c>
      <c r="N4" s="1332" t="s">
        <v>1669</v>
      </c>
      <c r="O4" s="1328" t="s">
        <v>1280</v>
      </c>
      <c r="P4" s="859">
        <v>3</v>
      </c>
      <c r="Q4" s="1324" t="s">
        <v>1715</v>
      </c>
      <c r="R4" s="1335" t="s">
        <v>1328</v>
      </c>
      <c r="T4" s="1320"/>
      <c r="U4" s="1321"/>
    </row>
    <row r="5" spans="1:22" ht="28.5">
      <c r="A5" s="860">
        <v>1</v>
      </c>
      <c r="B5" s="861">
        <v>39813</v>
      </c>
      <c r="C5" s="699" t="s">
        <v>753</v>
      </c>
      <c r="D5" s="70" t="s">
        <v>131</v>
      </c>
      <c r="E5" s="308" t="s">
        <v>132</v>
      </c>
      <c r="F5" s="862" t="s">
        <v>133</v>
      </c>
      <c r="G5" s="699" t="s">
        <v>1536</v>
      </c>
      <c r="H5" s="863">
        <v>20000000000</v>
      </c>
      <c r="I5" s="308" t="s">
        <v>579</v>
      </c>
      <c r="J5" s="864">
        <v>40170</v>
      </c>
      <c r="K5" s="865">
        <v>2</v>
      </c>
      <c r="L5" s="866">
        <v>20000000000</v>
      </c>
      <c r="M5" s="68">
        <v>0</v>
      </c>
      <c r="N5" s="867" t="s">
        <v>1282</v>
      </c>
      <c r="O5" s="463">
        <v>40568</v>
      </c>
      <c r="P5" s="1338" t="s">
        <v>1649</v>
      </c>
      <c r="Q5" s="1323" t="s">
        <v>1282</v>
      </c>
      <c r="R5" s="1339">
        <v>190386428.13999999</v>
      </c>
      <c r="T5" s="1319"/>
      <c r="U5" s="1322"/>
    </row>
    <row r="6" spans="1:22" ht="29.25" thickBot="1">
      <c r="A6" s="869"/>
      <c r="B6" s="870">
        <v>39829</v>
      </c>
      <c r="C6" s="336" t="s">
        <v>756</v>
      </c>
      <c r="D6" s="871" t="s">
        <v>678</v>
      </c>
      <c r="E6" s="343" t="s">
        <v>704</v>
      </c>
      <c r="F6" s="872" t="s">
        <v>133</v>
      </c>
      <c r="G6" s="336" t="s">
        <v>316</v>
      </c>
      <c r="H6" s="873">
        <v>20000000000</v>
      </c>
      <c r="I6" s="343" t="s">
        <v>579</v>
      </c>
      <c r="J6" s="874">
        <v>40156</v>
      </c>
      <c r="K6" s="875">
        <v>2</v>
      </c>
      <c r="L6" s="876">
        <v>20000000000</v>
      </c>
      <c r="M6" s="67">
        <v>0</v>
      </c>
      <c r="N6" s="877" t="s">
        <v>1282</v>
      </c>
      <c r="O6" s="878">
        <v>40240</v>
      </c>
      <c r="P6" s="879" t="s">
        <v>1649</v>
      </c>
      <c r="Q6" s="345" t="s">
        <v>1282</v>
      </c>
      <c r="R6" s="876">
        <v>1255639099</v>
      </c>
      <c r="U6" s="1319"/>
    </row>
    <row r="7" spans="1:22">
      <c r="H7" s="880"/>
    </row>
    <row r="8" spans="1:22" ht="15.75" thickBot="1">
      <c r="G8" s="1329" t="s">
        <v>129</v>
      </c>
      <c r="H8" s="795">
        <f>SUM(H5:H6)</f>
        <v>40000000000</v>
      </c>
      <c r="I8" s="2006" t="s">
        <v>1738</v>
      </c>
      <c r="J8" s="2006"/>
      <c r="K8" s="2006"/>
      <c r="L8" s="795">
        <f>L5+L6</f>
        <v>40000000000</v>
      </c>
      <c r="O8" s="2006" t="s">
        <v>1650</v>
      </c>
      <c r="P8" s="2006"/>
      <c r="Q8" s="2006"/>
      <c r="R8" s="881">
        <f>SUM(R5:R6)</f>
        <v>1446025527.1399999</v>
      </c>
    </row>
    <row r="9" spans="1:22" ht="15" thickTop="1"/>
    <row r="10" spans="1:22" ht="15.75" thickBot="1">
      <c r="H10" s="1825" t="s">
        <v>1681</v>
      </c>
      <c r="I10" s="1825"/>
      <c r="J10" s="1825"/>
      <c r="K10" s="882"/>
      <c r="L10" s="69">
        <v>0</v>
      </c>
    </row>
    <row r="11" spans="1:22" ht="15" thickTop="1"/>
    <row r="12" spans="1:22" ht="12.75" customHeight="1">
      <c r="A12" s="1819" t="s">
        <v>1735</v>
      </c>
      <c r="B12" s="1819"/>
      <c r="C12" s="1819"/>
      <c r="D12" s="1819"/>
      <c r="E12" s="1819"/>
      <c r="F12" s="1819"/>
      <c r="G12" s="1819"/>
      <c r="H12" s="1819"/>
      <c r="I12" s="1819"/>
      <c r="J12" s="1819"/>
      <c r="K12" s="1819"/>
      <c r="L12" s="1819"/>
      <c r="M12" s="1819"/>
      <c r="N12" s="1819"/>
      <c r="O12" s="1819"/>
      <c r="P12" s="1819"/>
      <c r="Q12" s="1819"/>
      <c r="R12" s="1819"/>
    </row>
    <row r="13" spans="1:22" ht="12.75" customHeight="1">
      <c r="A13" s="1819"/>
      <c r="B13" s="1819"/>
      <c r="C13" s="1819"/>
      <c r="D13" s="1819"/>
      <c r="E13" s="1819"/>
      <c r="F13" s="1819"/>
      <c r="G13" s="1819"/>
      <c r="H13" s="1819"/>
      <c r="I13" s="1819"/>
      <c r="J13" s="1819"/>
      <c r="K13" s="1819"/>
      <c r="L13" s="1819"/>
      <c r="M13" s="1819"/>
      <c r="N13" s="1819"/>
      <c r="O13" s="1819"/>
      <c r="P13" s="1819"/>
      <c r="Q13" s="1819"/>
      <c r="R13" s="1819"/>
    </row>
    <row r="14" spans="1:22">
      <c r="A14" s="1639" t="s">
        <v>1736</v>
      </c>
      <c r="B14" s="1639"/>
      <c r="C14" s="1639"/>
      <c r="D14" s="1639"/>
      <c r="E14" s="1639"/>
      <c r="F14" s="1639"/>
      <c r="G14" s="1639"/>
      <c r="H14" s="1639"/>
      <c r="I14" s="1639"/>
      <c r="J14" s="1639"/>
      <c r="K14" s="1639"/>
      <c r="L14" s="1639"/>
      <c r="M14" s="1639"/>
      <c r="N14" s="1639"/>
      <c r="O14" s="1639"/>
      <c r="P14" s="1639"/>
      <c r="Q14" s="1639"/>
      <c r="R14" s="1639"/>
      <c r="S14" s="1639"/>
      <c r="T14" s="1327"/>
      <c r="U14" s="1327"/>
      <c r="V14" s="1327"/>
    </row>
    <row r="15" spans="1:22">
      <c r="A15" s="1652" t="s">
        <v>1801</v>
      </c>
      <c r="B15" s="1652"/>
      <c r="C15" s="1652"/>
      <c r="D15" s="1652"/>
      <c r="E15" s="1652"/>
      <c r="F15" s="1652"/>
      <c r="G15" s="1652"/>
      <c r="H15" s="1652"/>
      <c r="I15" s="1652"/>
      <c r="J15" s="1652"/>
      <c r="K15" s="1652"/>
      <c r="L15" s="1652"/>
      <c r="M15" s="1652"/>
      <c r="N15" s="1652"/>
      <c r="O15" s="1652"/>
      <c r="P15" s="1652"/>
      <c r="Q15" s="1652"/>
      <c r="R15" s="1652"/>
      <c r="S15" s="1652"/>
    </row>
    <row r="17" spans="1:23" ht="15">
      <c r="A17" s="2006" t="s">
        <v>1734</v>
      </c>
      <c r="B17" s="2016"/>
      <c r="C17" s="2016"/>
      <c r="D17" s="2016"/>
      <c r="E17" s="2016"/>
      <c r="F17" s="2016"/>
      <c r="G17" s="2016"/>
      <c r="H17" s="2016"/>
      <c r="I17" s="2016"/>
      <c r="J17" s="2016"/>
      <c r="K17" s="2016"/>
      <c r="L17" s="2016"/>
      <c r="M17" s="2016"/>
      <c r="N17" s="2016"/>
      <c r="O17" s="2016"/>
      <c r="P17" s="2016"/>
      <c r="Q17" s="2016"/>
      <c r="R17" s="2016"/>
      <c r="S17" s="2016"/>
      <c r="T17" s="2016"/>
      <c r="U17" s="2016"/>
      <c r="V17" s="2016"/>
      <c r="W17" s="2016"/>
    </row>
    <row r="18" spans="1:23" ht="15" thickBot="1"/>
    <row r="19" spans="1:23" ht="13.5" customHeight="1" thickBot="1">
      <c r="A19" s="2017" t="s">
        <v>943</v>
      </c>
      <c r="B19" s="2012" t="s">
        <v>1612</v>
      </c>
      <c r="C19" s="2013"/>
      <c r="D19" s="2013"/>
      <c r="E19" s="2013"/>
      <c r="F19" s="2013"/>
      <c r="G19" s="2013"/>
      <c r="H19" s="2013"/>
      <c r="I19" s="2012" t="s">
        <v>1718</v>
      </c>
      <c r="J19" s="2013"/>
      <c r="K19" s="2014"/>
      <c r="L19" s="2012" t="s">
        <v>1611</v>
      </c>
      <c r="M19" s="2013"/>
      <c r="N19" s="2013"/>
      <c r="O19" s="2013"/>
      <c r="P19" s="2013"/>
      <c r="Q19" s="2014"/>
      <c r="R19" s="2012" t="s">
        <v>1724</v>
      </c>
      <c r="S19" s="2013"/>
      <c r="T19" s="2013"/>
      <c r="U19" s="2013"/>
      <c r="V19" s="2013"/>
      <c r="W19" s="2014"/>
    </row>
    <row r="20" spans="1:23" ht="13.5" customHeight="1" thickBot="1">
      <c r="A20" s="2018"/>
      <c r="B20" s="2012" t="s">
        <v>584</v>
      </c>
      <c r="C20" s="2013"/>
      <c r="D20" s="2013"/>
      <c r="E20" s="2020"/>
      <c r="F20" s="1813" t="s">
        <v>1602</v>
      </c>
      <c r="G20" s="1813" t="s">
        <v>1604</v>
      </c>
      <c r="H20" s="1711" t="s">
        <v>755</v>
      </c>
      <c r="I20" s="2029" t="s">
        <v>1604</v>
      </c>
      <c r="J20" s="1808" t="s">
        <v>1606</v>
      </c>
      <c r="K20" s="2027"/>
      <c r="L20" s="2029" t="s">
        <v>943</v>
      </c>
      <c r="M20" s="1742" t="s">
        <v>2</v>
      </c>
      <c r="N20" s="1742" t="s">
        <v>1602</v>
      </c>
      <c r="O20" s="1742" t="s">
        <v>1604</v>
      </c>
      <c r="P20" s="1808" t="s">
        <v>1606</v>
      </c>
      <c r="Q20" s="2027"/>
      <c r="R20" s="1682" t="s">
        <v>943</v>
      </c>
      <c r="S20" s="1683" t="s">
        <v>2</v>
      </c>
      <c r="T20" s="1683" t="s">
        <v>1602</v>
      </c>
      <c r="U20" s="1683" t="s">
        <v>1606</v>
      </c>
      <c r="V20" s="1683" t="s">
        <v>1722</v>
      </c>
      <c r="W20" s="1684" t="s">
        <v>1723</v>
      </c>
    </row>
    <row r="21" spans="1:23" ht="15" customHeight="1" thickBot="1">
      <c r="A21" s="2019"/>
      <c r="B21" s="1328" t="s">
        <v>2</v>
      </c>
      <c r="C21" s="1325" t="s">
        <v>586</v>
      </c>
      <c r="D21" s="1325" t="s">
        <v>587</v>
      </c>
      <c r="E21" s="1334" t="s">
        <v>588</v>
      </c>
      <c r="F21" s="1814"/>
      <c r="G21" s="1814"/>
      <c r="H21" s="2021"/>
      <c r="I21" s="2030"/>
      <c r="J21" s="1809"/>
      <c r="K21" s="2028"/>
      <c r="L21" s="2031"/>
      <c r="M21" s="1999"/>
      <c r="N21" s="1999"/>
      <c r="O21" s="1999"/>
      <c r="P21" s="1809"/>
      <c r="Q21" s="2028"/>
      <c r="R21" s="2015"/>
      <c r="S21" s="2001"/>
      <c r="T21" s="2001"/>
      <c r="U21" s="2001"/>
      <c r="V21" s="2001"/>
      <c r="W21" s="2026"/>
    </row>
    <row r="22" spans="1:23" ht="29.25" customHeight="1">
      <c r="A22" s="2041">
        <v>1</v>
      </c>
      <c r="B22" s="2044">
        <v>39829</v>
      </c>
      <c r="C22" s="1948" t="s">
        <v>753</v>
      </c>
      <c r="D22" s="2032" t="s">
        <v>131</v>
      </c>
      <c r="E22" s="2032" t="s">
        <v>132</v>
      </c>
      <c r="F22" s="2032" t="s">
        <v>754</v>
      </c>
      <c r="G22" s="1948" t="s">
        <v>1720</v>
      </c>
      <c r="H22" s="2047">
        <v>5000000000</v>
      </c>
      <c r="I22" s="2050" t="s">
        <v>316</v>
      </c>
      <c r="J22" s="2053">
        <v>4034000000</v>
      </c>
      <c r="K22" s="2054"/>
      <c r="L22" s="883">
        <v>2</v>
      </c>
      <c r="M22" s="884">
        <v>39973</v>
      </c>
      <c r="N22" s="885" t="s">
        <v>1719</v>
      </c>
      <c r="O22" s="885" t="s">
        <v>1536</v>
      </c>
      <c r="P22" s="2022">
        <v>4034000000</v>
      </c>
      <c r="Q22" s="2023"/>
      <c r="R22" s="883">
        <v>3</v>
      </c>
      <c r="S22" s="884">
        <v>40170</v>
      </c>
      <c r="T22" s="885" t="s">
        <v>1739</v>
      </c>
      <c r="U22" s="886">
        <v>-1800000000</v>
      </c>
      <c r="V22" s="885" t="s">
        <v>1536</v>
      </c>
      <c r="W22" s="887">
        <v>2234000000</v>
      </c>
    </row>
    <row r="23" spans="1:23" ht="42.75" customHeight="1">
      <c r="A23" s="2042"/>
      <c r="B23" s="2045"/>
      <c r="C23" s="1844"/>
      <c r="D23" s="1875"/>
      <c r="E23" s="1875"/>
      <c r="F23" s="1875"/>
      <c r="G23" s="1844"/>
      <c r="H23" s="2048"/>
      <c r="I23" s="2051"/>
      <c r="J23" s="2055"/>
      <c r="K23" s="2056"/>
      <c r="L23" s="2035">
        <v>4</v>
      </c>
      <c r="M23" s="2033">
        <v>40450</v>
      </c>
      <c r="N23" s="1637" t="s">
        <v>2134</v>
      </c>
      <c r="O23" s="1637" t="s">
        <v>1536</v>
      </c>
      <c r="P23" s="2037">
        <v>2246000000</v>
      </c>
      <c r="Q23" s="2038"/>
      <c r="R23" s="1314">
        <v>5</v>
      </c>
      <c r="S23" s="1315">
        <v>40451</v>
      </c>
      <c r="T23" s="1316" t="s">
        <v>2137</v>
      </c>
      <c r="U23" s="1317">
        <v>2246000000</v>
      </c>
      <c r="V23" s="1318" t="s">
        <v>1282</v>
      </c>
      <c r="W23" s="922">
        <v>0</v>
      </c>
    </row>
    <row r="24" spans="1:23" ht="29.25" customHeight="1">
      <c r="A24" s="2043"/>
      <c r="B24" s="2046"/>
      <c r="C24" s="1877"/>
      <c r="D24" s="1876"/>
      <c r="E24" s="1876"/>
      <c r="F24" s="1876"/>
      <c r="G24" s="1877"/>
      <c r="H24" s="2049"/>
      <c r="I24" s="2052"/>
      <c r="J24" s="2039"/>
      <c r="K24" s="2040"/>
      <c r="L24" s="2036"/>
      <c r="M24" s="2034"/>
      <c r="N24" s="1638"/>
      <c r="O24" s="1638"/>
      <c r="P24" s="2039"/>
      <c r="Q24" s="2040"/>
      <c r="R24" s="1340"/>
      <c r="S24" s="1341">
        <v>40568</v>
      </c>
      <c r="T24" s="1342" t="s">
        <v>2292</v>
      </c>
      <c r="U24" s="1343">
        <v>67197045.280000001</v>
      </c>
      <c r="V24" s="1344" t="s">
        <v>1584</v>
      </c>
      <c r="W24" s="1345">
        <v>0</v>
      </c>
    </row>
    <row r="25" spans="1:23" ht="28.5" customHeight="1" thickBot="1">
      <c r="A25" s="888">
        <v>3</v>
      </c>
      <c r="B25" s="878">
        <v>40170</v>
      </c>
      <c r="C25" s="336" t="s">
        <v>753</v>
      </c>
      <c r="D25" s="871" t="s">
        <v>131</v>
      </c>
      <c r="E25" s="806" t="s">
        <v>132</v>
      </c>
      <c r="F25" s="872" t="s">
        <v>1717</v>
      </c>
      <c r="G25" s="336" t="s">
        <v>1721</v>
      </c>
      <c r="H25" s="889">
        <v>-5000000000</v>
      </c>
      <c r="I25" s="890"/>
      <c r="J25" s="2024"/>
      <c r="K25" s="2025"/>
      <c r="L25" s="890"/>
      <c r="M25" s="336"/>
      <c r="N25" s="336"/>
      <c r="O25" s="336"/>
      <c r="P25" s="2024"/>
      <c r="Q25" s="2025"/>
      <c r="R25" s="890"/>
      <c r="S25" s="336"/>
      <c r="T25" s="336"/>
      <c r="U25" s="873"/>
      <c r="V25" s="336"/>
      <c r="W25" s="891"/>
    </row>
    <row r="27" spans="1:23" ht="15.75" thickBot="1">
      <c r="G27" s="1329" t="s">
        <v>129</v>
      </c>
      <c r="H27" s="66">
        <v>0</v>
      </c>
      <c r="T27" s="892" t="s">
        <v>2138</v>
      </c>
      <c r="U27" s="893">
        <f>SUM(U23:U24)</f>
        <v>2313197045.2800002</v>
      </c>
    </row>
    <row r="28" spans="1:23" ht="15" thickTop="1"/>
    <row r="29" spans="1:23">
      <c r="A29" s="1748" t="s">
        <v>1441</v>
      </c>
      <c r="B29" s="1748"/>
      <c r="C29" s="1748"/>
      <c r="D29" s="1748"/>
      <c r="E29" s="1748"/>
      <c r="F29" s="1748"/>
      <c r="G29" s="1748"/>
      <c r="H29" s="1748"/>
      <c r="I29" s="1748"/>
      <c r="J29" s="1748"/>
      <c r="K29" s="1748"/>
      <c r="L29" s="1748"/>
      <c r="M29" s="1748"/>
      <c r="N29" s="1748"/>
      <c r="O29" s="1748"/>
      <c r="P29" s="1748"/>
      <c r="Q29" s="1748"/>
      <c r="R29" s="1748"/>
      <c r="S29" s="1748"/>
      <c r="T29" s="1748"/>
      <c r="U29" s="1748"/>
      <c r="V29" s="1748"/>
    </row>
    <row r="30" spans="1:23" ht="14.25" customHeight="1">
      <c r="A30" s="1819" t="s">
        <v>1725</v>
      </c>
      <c r="B30" s="1819"/>
      <c r="C30" s="1819"/>
      <c r="D30" s="1819"/>
      <c r="E30" s="1819"/>
      <c r="F30" s="1819"/>
      <c r="G30" s="1819"/>
      <c r="H30" s="1819"/>
      <c r="I30" s="1819"/>
      <c r="J30" s="1819"/>
      <c r="K30" s="1819"/>
      <c r="L30" s="1819"/>
      <c r="M30" s="1819"/>
      <c r="N30" s="1819"/>
      <c r="O30" s="1819"/>
      <c r="P30" s="1819"/>
      <c r="Q30" s="1819"/>
      <c r="R30" s="1819"/>
      <c r="S30" s="1819"/>
      <c r="T30" s="1819"/>
      <c r="U30" s="1819"/>
      <c r="V30" s="1819"/>
      <c r="W30" s="1819"/>
    </row>
    <row r="31" spans="1:23" ht="14.25" customHeight="1">
      <c r="A31" s="1819"/>
      <c r="B31" s="1819"/>
      <c r="C31" s="1819"/>
      <c r="D31" s="1819"/>
      <c r="E31" s="1819"/>
      <c r="F31" s="1819"/>
      <c r="G31" s="1819"/>
      <c r="H31" s="1819"/>
      <c r="I31" s="1819"/>
      <c r="J31" s="1819"/>
      <c r="K31" s="1819"/>
      <c r="L31" s="1819"/>
      <c r="M31" s="1819"/>
      <c r="N31" s="1819"/>
      <c r="O31" s="1819"/>
      <c r="P31" s="1819"/>
      <c r="Q31" s="1819"/>
      <c r="R31" s="1819"/>
      <c r="S31" s="1819"/>
      <c r="T31" s="1819"/>
      <c r="U31" s="1819"/>
      <c r="V31" s="1819"/>
      <c r="W31" s="1819"/>
    </row>
    <row r="32" spans="1:23" ht="14.25" customHeight="1">
      <c r="A32" s="1819" t="s">
        <v>1740</v>
      </c>
      <c r="B32" s="1819"/>
      <c r="C32" s="1819"/>
      <c r="D32" s="1819"/>
      <c r="E32" s="1819"/>
      <c r="F32" s="1819"/>
      <c r="G32" s="1819"/>
      <c r="H32" s="1819"/>
      <c r="I32" s="1819"/>
      <c r="J32" s="1819"/>
      <c r="K32" s="1819"/>
      <c r="L32" s="1819"/>
      <c r="M32" s="1819"/>
      <c r="N32" s="1819"/>
      <c r="O32" s="1819"/>
      <c r="P32" s="1819"/>
      <c r="Q32" s="1819"/>
      <c r="R32" s="1819"/>
      <c r="S32" s="1819"/>
      <c r="T32" s="1819"/>
      <c r="U32" s="1819"/>
      <c r="V32" s="1819"/>
      <c r="W32" s="1819"/>
    </row>
    <row r="33" spans="1:23">
      <c r="A33" s="1819"/>
      <c r="B33" s="1819"/>
      <c r="C33" s="1819"/>
      <c r="D33" s="1819"/>
      <c r="E33" s="1819"/>
      <c r="F33" s="1819"/>
      <c r="G33" s="1819"/>
      <c r="H33" s="1819"/>
      <c r="I33" s="1819"/>
      <c r="J33" s="1819"/>
      <c r="K33" s="1819"/>
      <c r="L33" s="1819"/>
      <c r="M33" s="1819"/>
      <c r="N33" s="1819"/>
      <c r="O33" s="1819"/>
      <c r="P33" s="1819"/>
      <c r="Q33" s="1819"/>
      <c r="R33" s="1819"/>
      <c r="S33" s="1819"/>
      <c r="T33" s="1819"/>
      <c r="U33" s="1819"/>
      <c r="V33" s="1819"/>
      <c r="W33" s="1819"/>
    </row>
    <row r="34" spans="1:23">
      <c r="A34" s="1820" t="s">
        <v>2148</v>
      </c>
      <c r="B34" s="1820"/>
      <c r="C34" s="1820"/>
      <c r="D34" s="1820"/>
      <c r="E34" s="1820"/>
      <c r="F34" s="1820"/>
      <c r="G34" s="1820"/>
      <c r="H34" s="1820"/>
      <c r="I34" s="1820"/>
      <c r="J34" s="1820"/>
      <c r="K34" s="1820"/>
      <c r="L34" s="1820"/>
      <c r="M34" s="1820"/>
      <c r="N34" s="1820"/>
      <c r="O34" s="1820"/>
      <c r="P34" s="1820"/>
      <c r="Q34" s="1820"/>
      <c r="R34" s="1820"/>
      <c r="S34" s="1820"/>
      <c r="T34" s="1820"/>
      <c r="U34" s="1820"/>
      <c r="V34" s="1820"/>
      <c r="W34" s="1820"/>
    </row>
    <row r="35" spans="1:23">
      <c r="A35" s="1826" t="s">
        <v>2146</v>
      </c>
      <c r="B35" s="1826"/>
      <c r="C35" s="1826"/>
      <c r="D35" s="1826"/>
      <c r="E35" s="1826"/>
      <c r="F35" s="1826"/>
      <c r="G35" s="1826"/>
      <c r="H35" s="1826"/>
      <c r="I35" s="1826"/>
      <c r="J35" s="1826"/>
      <c r="K35" s="1826"/>
      <c r="L35" s="1826"/>
      <c r="M35" s="1826"/>
      <c r="N35" s="1826"/>
      <c r="O35" s="1826"/>
      <c r="P35" s="1826"/>
      <c r="Q35" s="1826"/>
      <c r="R35" s="1826"/>
      <c r="S35" s="1826"/>
      <c r="T35" s="1826"/>
      <c r="U35" s="1826"/>
      <c r="V35" s="1826"/>
      <c r="W35" s="1826"/>
    </row>
    <row r="760" spans="6:6" ht="28.5">
      <c r="F760" s="1326" t="s">
        <v>1862</v>
      </c>
    </row>
  </sheetData>
  <protectedRanges>
    <protectedRange sqref="H27 M5:M6 L10" name="Range1"/>
  </protectedRanges>
  <mergeCells count="62">
    <mergeCell ref="N23:N24"/>
    <mergeCell ref="M23:M24"/>
    <mergeCell ref="L23:L24"/>
    <mergeCell ref="P23:Q24"/>
    <mergeCell ref="A22:A24"/>
    <mergeCell ref="B22:B24"/>
    <mergeCell ref="C22:C24"/>
    <mergeCell ref="D22:D24"/>
    <mergeCell ref="E22:E24"/>
    <mergeCell ref="G22:G24"/>
    <mergeCell ref="H22:H24"/>
    <mergeCell ref="I22:I24"/>
    <mergeCell ref="J22:K24"/>
    <mergeCell ref="O23:O24"/>
    <mergeCell ref="V20:V21"/>
    <mergeCell ref="A32:W33"/>
    <mergeCell ref="A34:W34"/>
    <mergeCell ref="P22:Q22"/>
    <mergeCell ref="J25:K25"/>
    <mergeCell ref="P25:Q25"/>
    <mergeCell ref="A29:V29"/>
    <mergeCell ref="A30:W31"/>
    <mergeCell ref="N20:N21"/>
    <mergeCell ref="W20:W21"/>
    <mergeCell ref="P20:Q21"/>
    <mergeCell ref="I20:I21"/>
    <mergeCell ref="J20:K21"/>
    <mergeCell ref="L20:L21"/>
    <mergeCell ref="M20:M21"/>
    <mergeCell ref="F22:F24"/>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A35:W35"/>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s>
  <pageMargins left="0.7" right="0.7" top="0.75" bottom="0.75" header="0.3" footer="0.3"/>
  <pageSetup paperSize="5" scale="40" orientation="landscape" r:id="rId1"/>
  <headerFooter>
    <oddFooter>&amp;RPage &amp;P of &amp;N</oddFooter>
  </headerFooter>
  <ignoredErrors>
    <ignoredError sqref="U27" formulaRange="1"/>
  </ignoredErrors>
</worksheet>
</file>

<file path=xl/worksheets/sheet7.xml><?xml version="1.0" encoding="utf-8"?>
<worksheet xmlns="http://schemas.openxmlformats.org/spreadsheetml/2006/main" xmlns:r="http://schemas.openxmlformats.org/officeDocument/2006/relationships">
  <dimension ref="A1:R754"/>
  <sheetViews>
    <sheetView view="pageBreakPreview" topLeftCell="I19" zoomScaleNormal="100" zoomScaleSheetLayoutView="100" workbookViewId="0">
      <selection activeCell="N29" activeCellId="1" sqref="N31:O31 N29:O29"/>
    </sheetView>
  </sheetViews>
  <sheetFormatPr defaultRowHeight="14.25"/>
  <cols>
    <col min="1" max="1" width="14.140625" style="1497" bestFit="1" customWidth="1"/>
    <col min="2" max="2" width="18.42578125" style="1497" bestFit="1" customWidth="1"/>
    <col min="3" max="3" width="31.85546875" style="1497" bestFit="1" customWidth="1"/>
    <col min="4" max="4" width="18.140625" style="1497" bestFit="1" customWidth="1"/>
    <col min="5" max="5" width="6.28515625" style="1497" customWidth="1"/>
    <col min="6" max="6" width="13.7109375" style="1499" customWidth="1"/>
    <col min="7" max="7" width="10.5703125" style="1497" customWidth="1"/>
    <col min="8" max="8" width="27.28515625" style="1497" customWidth="1"/>
    <col min="9" max="9" width="40.7109375" style="1497" bestFit="1" customWidth="1"/>
    <col min="10" max="10" width="22.5703125" style="16" customWidth="1"/>
    <col min="11" max="11" width="2.140625" style="16" bestFit="1" customWidth="1"/>
    <col min="12" max="12" width="20.5703125" style="1497" customWidth="1"/>
    <col min="13" max="13" width="20.140625" style="1497" bestFit="1" customWidth="1"/>
    <col min="14" max="14" width="28.42578125" style="1497" customWidth="1"/>
    <col min="15" max="15" width="4.42578125" style="1497" customWidth="1"/>
    <col min="16" max="16" width="18.140625" style="1497" bestFit="1" customWidth="1"/>
    <col min="17" max="17" width="18.28515625" style="1497" customWidth="1"/>
    <col min="18" max="18" width="3.28515625" style="1497" customWidth="1"/>
    <col min="19" max="16384" width="9.140625" style="1497"/>
  </cols>
  <sheetData>
    <row r="1" spans="1:17" ht="15" customHeight="1">
      <c r="A1" s="2062" t="s">
        <v>1737</v>
      </c>
      <c r="B1" s="2062"/>
      <c r="C1" s="2062"/>
      <c r="D1" s="2062"/>
      <c r="E1" s="2062"/>
      <c r="F1" s="2062"/>
      <c r="G1" s="2062"/>
      <c r="H1" s="2062"/>
      <c r="I1" s="2062"/>
      <c r="J1" s="2062"/>
      <c r="K1" s="2062"/>
      <c r="L1" s="2062"/>
      <c r="M1" s="2062"/>
      <c r="N1" s="2062"/>
      <c r="O1" s="2062"/>
      <c r="P1" s="2062"/>
      <c r="Q1" s="2062"/>
    </row>
    <row r="2" spans="1:17" ht="15" customHeight="1">
      <c r="A2" s="2062" t="s">
        <v>2269</v>
      </c>
      <c r="B2" s="2062"/>
      <c r="C2" s="2062"/>
      <c r="D2" s="2062"/>
      <c r="E2" s="2062"/>
      <c r="F2" s="2062"/>
      <c r="G2" s="2062"/>
      <c r="H2" s="2062"/>
      <c r="I2" s="2062"/>
      <c r="J2" s="2062"/>
      <c r="K2" s="2062"/>
      <c r="L2" s="2062"/>
      <c r="M2" s="2062"/>
      <c r="N2" s="2062"/>
      <c r="O2" s="2062"/>
      <c r="P2" s="2062"/>
      <c r="Q2" s="2062"/>
    </row>
    <row r="3" spans="1:17" ht="15" thickBot="1"/>
    <row r="4" spans="1:17" ht="15">
      <c r="A4" s="1806" t="s">
        <v>1812</v>
      </c>
      <c r="B4" s="2063" t="s">
        <v>5</v>
      </c>
      <c r="C4" s="1268" t="s">
        <v>4</v>
      </c>
      <c r="D4" s="1269"/>
      <c r="E4" s="1270"/>
      <c r="F4" s="1810" t="s">
        <v>1271</v>
      </c>
      <c r="G4" s="1811"/>
      <c r="H4" s="1811"/>
      <c r="I4" s="1811"/>
      <c r="J4" s="1811"/>
      <c r="K4" s="2065"/>
      <c r="L4" s="1676" t="s">
        <v>2270</v>
      </c>
      <c r="M4" s="1743"/>
      <c r="N4" s="1743"/>
      <c r="O4" s="1743"/>
      <c r="P4" s="1743"/>
      <c r="Q4" s="1677"/>
    </row>
    <row r="5" spans="1:17" ht="30.75" thickBot="1">
      <c r="A5" s="1807"/>
      <c r="B5" s="2064"/>
      <c r="C5" s="1271" t="s">
        <v>6</v>
      </c>
      <c r="D5" s="1271" t="s">
        <v>7</v>
      </c>
      <c r="E5" s="1271" t="s">
        <v>8</v>
      </c>
      <c r="F5" s="1272" t="s">
        <v>9</v>
      </c>
      <c r="G5" s="2066" t="s">
        <v>1272</v>
      </c>
      <c r="H5" s="2067"/>
      <c r="I5" s="1273" t="s">
        <v>1275</v>
      </c>
      <c r="J5" s="2068" t="s">
        <v>10</v>
      </c>
      <c r="K5" s="2069"/>
      <c r="L5" s="1274" t="s">
        <v>1347</v>
      </c>
      <c r="M5" s="1275" t="s">
        <v>585</v>
      </c>
      <c r="N5" s="2070" t="s">
        <v>1346</v>
      </c>
      <c r="O5" s="2071"/>
      <c r="P5" s="1275" t="s">
        <v>1606</v>
      </c>
      <c r="Q5" s="1276" t="s">
        <v>10</v>
      </c>
    </row>
    <row r="6" spans="1:17" ht="28.5">
      <c r="A6" s="2057">
        <v>1</v>
      </c>
      <c r="B6" s="2058">
        <v>39777</v>
      </c>
      <c r="C6" s="2060" t="s">
        <v>130</v>
      </c>
      <c r="D6" s="2060" t="s">
        <v>131</v>
      </c>
      <c r="E6" s="2072" t="s">
        <v>132</v>
      </c>
      <c r="F6" s="2082" t="s">
        <v>133</v>
      </c>
      <c r="G6" s="2074" t="s">
        <v>2271</v>
      </c>
      <c r="H6" s="2075"/>
      <c r="I6" s="2078">
        <v>40000000000</v>
      </c>
      <c r="J6" s="2080" t="s">
        <v>579</v>
      </c>
      <c r="K6" s="2084"/>
      <c r="L6" s="1277">
        <v>39920</v>
      </c>
      <c r="M6" s="1278" t="s">
        <v>1345</v>
      </c>
      <c r="N6" s="1313" t="s">
        <v>2272</v>
      </c>
      <c r="O6" s="1501">
        <v>1</v>
      </c>
      <c r="P6" s="1279">
        <v>40000000000</v>
      </c>
      <c r="Q6" s="1280" t="s">
        <v>14</v>
      </c>
    </row>
    <row r="7" spans="1:17" ht="15" customHeight="1">
      <c r="A7" s="1629"/>
      <c r="B7" s="2059"/>
      <c r="C7" s="2061"/>
      <c r="D7" s="2061"/>
      <c r="E7" s="2073"/>
      <c r="F7" s="2083"/>
      <c r="G7" s="2076"/>
      <c r="H7" s="2077"/>
      <c r="I7" s="2079"/>
      <c r="J7" s="2081"/>
      <c r="K7" s="2085"/>
      <c r="L7" s="2086" t="s">
        <v>2273</v>
      </c>
      <c r="M7" s="2087"/>
      <c r="N7" s="2087"/>
      <c r="O7" s="2087"/>
      <c r="P7" s="2087"/>
      <c r="Q7" s="2088"/>
    </row>
    <row r="8" spans="1:17" s="419" customFormat="1" ht="30" customHeight="1" thickBot="1">
      <c r="A8" s="1281" t="s">
        <v>484</v>
      </c>
      <c r="B8" s="1282">
        <v>39920</v>
      </c>
      <c r="C8" s="1283" t="s">
        <v>130</v>
      </c>
      <c r="D8" s="1284" t="s">
        <v>131</v>
      </c>
      <c r="E8" s="1285" t="s">
        <v>132</v>
      </c>
      <c r="F8" s="1286" t="s">
        <v>133</v>
      </c>
      <c r="G8" s="2092" t="s">
        <v>2274</v>
      </c>
      <c r="H8" s="2093"/>
      <c r="I8" s="1287">
        <v>29835000000</v>
      </c>
      <c r="J8" s="1288" t="s">
        <v>579</v>
      </c>
      <c r="K8" s="1289">
        <v>2</v>
      </c>
      <c r="L8" s="2089"/>
      <c r="M8" s="2090"/>
      <c r="N8" s="2090"/>
      <c r="O8" s="2090"/>
      <c r="P8" s="2090"/>
      <c r="Q8" s="2091"/>
    </row>
    <row r="9" spans="1:17" ht="15" customHeight="1">
      <c r="A9" s="1490"/>
      <c r="B9" s="1290"/>
      <c r="C9" s="1291"/>
      <c r="D9" s="1291"/>
      <c r="E9" s="1292"/>
      <c r="F9" s="1293"/>
      <c r="G9" s="1294"/>
      <c r="H9" s="1294"/>
      <c r="I9" s="1295"/>
      <c r="J9" s="1292"/>
      <c r="K9" s="1292"/>
      <c r="L9" s="2097" t="s">
        <v>1279</v>
      </c>
      <c r="M9" s="2098"/>
      <c r="N9" s="2098"/>
      <c r="O9" s="2098"/>
      <c r="P9" s="2098"/>
      <c r="Q9" s="2099"/>
    </row>
    <row r="10" spans="1:17" ht="30" customHeight="1" thickBot="1">
      <c r="A10" s="1490"/>
      <c r="B10" s="1290"/>
      <c r="C10" s="1291"/>
      <c r="D10" s="1291"/>
      <c r="E10" s="1292"/>
      <c r="F10" s="1293"/>
      <c r="G10" s="1294"/>
      <c r="H10" s="1493" t="s">
        <v>129</v>
      </c>
      <c r="I10" s="1494">
        <f>SUM(P6+I8)</f>
        <v>69835000000</v>
      </c>
      <c r="J10" s="1292"/>
      <c r="K10" s="1292"/>
      <c r="L10" s="1296" t="s">
        <v>2</v>
      </c>
      <c r="M10" s="1500" t="s">
        <v>2275</v>
      </c>
      <c r="N10" s="1297" t="s">
        <v>585</v>
      </c>
      <c r="O10" s="2100" t="s">
        <v>2276</v>
      </c>
      <c r="P10" s="2100"/>
      <c r="Q10" s="1298" t="s">
        <v>10</v>
      </c>
    </row>
    <row r="11" spans="1:17" ht="30" customHeight="1" thickTop="1">
      <c r="A11" s="1490"/>
      <c r="B11" s="1290"/>
      <c r="C11" s="1291"/>
      <c r="D11" s="1291"/>
      <c r="E11" s="1292"/>
      <c r="F11" s="1293"/>
      <c r="G11" s="1294"/>
      <c r="H11" s="1294"/>
      <c r="I11" s="1295"/>
      <c r="J11" s="1292"/>
      <c r="K11" s="1292"/>
      <c r="L11" s="1299"/>
      <c r="M11" s="1300" t="s">
        <v>2277</v>
      </c>
      <c r="N11" s="1300"/>
      <c r="O11" s="2101"/>
      <c r="P11" s="2102"/>
      <c r="Q11" s="1301"/>
    </row>
    <row r="12" spans="1:17" ht="30" customHeight="1" thickBot="1">
      <c r="A12" s="1490"/>
      <c r="B12" s="1290"/>
      <c r="C12" s="1291"/>
      <c r="D12" s="1291"/>
      <c r="E12" s="1292"/>
      <c r="F12" s="1293"/>
      <c r="G12" s="1291"/>
      <c r="H12" s="1291"/>
      <c r="I12" s="1302"/>
      <c r="J12" s="1292"/>
      <c r="K12" s="1292"/>
      <c r="L12" s="1303"/>
      <c r="M12" s="1304" t="s">
        <v>2278</v>
      </c>
      <c r="N12" s="1304"/>
      <c r="O12" s="2094"/>
      <c r="P12" s="2095"/>
      <c r="Q12" s="1305"/>
    </row>
    <row r="13" spans="1:17" ht="18" customHeight="1">
      <c r="A13" s="1490"/>
      <c r="B13" s="1306"/>
      <c r="C13" s="1291"/>
      <c r="D13" s="1291"/>
      <c r="E13" s="1291"/>
      <c r="F13" s="1293"/>
      <c r="H13" s="1493"/>
      <c r="J13" s="1292"/>
      <c r="K13" s="1292"/>
      <c r="P13" s="1307"/>
    </row>
    <row r="14" spans="1:17" ht="30" customHeight="1" thickBot="1">
      <c r="A14" s="1490"/>
      <c r="B14" s="1306"/>
      <c r="C14" s="1291"/>
      <c r="D14" s="1291"/>
      <c r="E14" s="1291"/>
      <c r="F14" s="1293"/>
      <c r="G14" s="1291"/>
      <c r="H14" s="1291"/>
      <c r="I14" s="1302"/>
      <c r="J14" s="1292"/>
      <c r="K14" s="1292"/>
      <c r="N14" s="1492" t="s">
        <v>2279</v>
      </c>
      <c r="O14" s="2096"/>
      <c r="P14" s="2096"/>
    </row>
    <row r="15" spans="1:17" ht="15" thickTop="1">
      <c r="J15" s="1497"/>
      <c r="K15" s="1497"/>
    </row>
    <row r="16" spans="1:17">
      <c r="J16" s="1497"/>
      <c r="K16" s="1497"/>
    </row>
    <row r="17" spans="1:18" ht="14.25" customHeight="1">
      <c r="A17" s="1732" t="s">
        <v>1515</v>
      </c>
      <c r="B17" s="1732"/>
      <c r="C17" s="1732"/>
      <c r="D17" s="1732"/>
      <c r="E17" s="1732"/>
      <c r="F17" s="1732"/>
      <c r="G17" s="1732"/>
      <c r="H17" s="1732"/>
      <c r="I17" s="1732"/>
      <c r="J17" s="1732"/>
      <c r="K17" s="1732"/>
      <c r="L17" s="1732"/>
      <c r="M17" s="1732"/>
      <c r="N17" s="1732"/>
      <c r="O17" s="1732"/>
      <c r="P17" s="1732"/>
      <c r="Q17" s="1732"/>
    </row>
    <row r="18" spans="1:18" ht="14.25" customHeight="1">
      <c r="A18" s="1732"/>
      <c r="B18" s="1732"/>
      <c r="C18" s="1732"/>
      <c r="D18" s="1732"/>
      <c r="E18" s="1732"/>
      <c r="F18" s="1732"/>
      <c r="G18" s="1732"/>
      <c r="H18" s="1732"/>
      <c r="I18" s="1732"/>
      <c r="J18" s="1732"/>
      <c r="K18" s="1732"/>
      <c r="L18" s="1732"/>
      <c r="M18" s="1732"/>
      <c r="N18" s="1732"/>
      <c r="O18" s="1732"/>
      <c r="P18" s="1732"/>
      <c r="Q18" s="1732"/>
    </row>
    <row r="19" spans="1:18" ht="14.25" customHeight="1">
      <c r="A19" s="1732" t="s">
        <v>1351</v>
      </c>
      <c r="B19" s="1732"/>
      <c r="C19" s="1732"/>
      <c r="D19" s="1732"/>
      <c r="E19" s="1732"/>
      <c r="F19" s="1732"/>
      <c r="G19" s="1732"/>
      <c r="H19" s="1732"/>
      <c r="I19" s="1732"/>
      <c r="J19" s="1732"/>
      <c r="K19" s="1732"/>
      <c r="L19" s="1732"/>
      <c r="M19" s="1732"/>
      <c r="N19" s="1732"/>
      <c r="O19" s="1732"/>
      <c r="P19" s="1732"/>
      <c r="Q19" s="1732"/>
    </row>
    <row r="20" spans="1:18" ht="14.25" customHeight="1">
      <c r="A20" s="1732" t="s">
        <v>2280</v>
      </c>
      <c r="B20" s="1732"/>
      <c r="C20" s="1732"/>
      <c r="D20" s="1732"/>
      <c r="E20" s="1732"/>
      <c r="F20" s="1732"/>
      <c r="G20" s="1732"/>
      <c r="H20" s="1732"/>
      <c r="I20" s="1732"/>
      <c r="J20" s="1732"/>
      <c r="K20" s="1732"/>
      <c r="L20" s="1732"/>
      <c r="M20" s="1732"/>
      <c r="N20" s="1732"/>
      <c r="O20" s="1732"/>
      <c r="P20" s="1732"/>
      <c r="Q20" s="1732"/>
    </row>
    <row r="23" spans="1:18" ht="15">
      <c r="A23" s="2062" t="s">
        <v>2281</v>
      </c>
      <c r="B23" s="2062"/>
      <c r="C23" s="2062"/>
      <c r="D23" s="2062"/>
      <c r="E23" s="2062"/>
      <c r="F23" s="2062"/>
      <c r="G23" s="2062"/>
      <c r="H23" s="2062"/>
      <c r="I23" s="2062"/>
      <c r="J23" s="2062"/>
      <c r="K23" s="2062"/>
      <c r="L23" s="2062"/>
      <c r="M23" s="2062"/>
      <c r="N23" s="2062"/>
      <c r="O23" s="2062"/>
      <c r="P23" s="2062"/>
      <c r="Q23" s="2062"/>
    </row>
    <row r="24" spans="1:18" ht="15.75" thickBot="1">
      <c r="A24" s="1308"/>
    </row>
    <row r="25" spans="1:18" ht="18" customHeight="1">
      <c r="A25" s="2103" t="s">
        <v>2282</v>
      </c>
      <c r="B25" s="1811"/>
      <c r="C25" s="1811"/>
      <c r="D25" s="1811"/>
      <c r="E25" s="1811"/>
      <c r="F25" s="1811"/>
      <c r="G25" s="2065"/>
      <c r="H25" s="2103" t="s">
        <v>2283</v>
      </c>
      <c r="I25" s="1811"/>
      <c r="J25" s="1811"/>
      <c r="K25" s="1811"/>
      <c r="L25" s="2104" t="s">
        <v>1279</v>
      </c>
      <c r="M25" s="2105"/>
      <c r="N25" s="2105"/>
      <c r="O25" s="2105"/>
      <c r="P25" s="2105"/>
      <c r="Q25" s="2105"/>
      <c r="R25" s="2106"/>
    </row>
    <row r="26" spans="1:18" ht="30" customHeight="1" thickBot="1">
      <c r="A26" s="1309" t="s">
        <v>1812</v>
      </c>
      <c r="B26" s="1310" t="s">
        <v>2</v>
      </c>
      <c r="C26" s="1495" t="s">
        <v>1346</v>
      </c>
      <c r="D26" s="1800" t="s">
        <v>585</v>
      </c>
      <c r="E26" s="1801"/>
      <c r="F26" s="1800" t="s">
        <v>10</v>
      </c>
      <c r="G26" s="2107"/>
      <c r="H26" s="2108" t="s">
        <v>1346</v>
      </c>
      <c r="I26" s="1801"/>
      <c r="J26" s="1800" t="s">
        <v>1606</v>
      </c>
      <c r="K26" s="2107"/>
      <c r="L26" s="1392" t="s">
        <v>2</v>
      </c>
      <c r="M26" s="1393" t="s">
        <v>585</v>
      </c>
      <c r="N26" s="2129" t="s">
        <v>2312</v>
      </c>
      <c r="O26" s="2129"/>
      <c r="P26" s="1394" t="s">
        <v>10</v>
      </c>
      <c r="Q26" s="2009" t="s">
        <v>2313</v>
      </c>
      <c r="R26" s="2011"/>
    </row>
    <row r="27" spans="1:18" ht="18" customHeight="1">
      <c r="A27" s="2109">
        <v>4</v>
      </c>
      <c r="B27" s="2111">
        <v>40557</v>
      </c>
      <c r="C27" s="2113" t="s">
        <v>2284</v>
      </c>
      <c r="D27" s="2116" t="s">
        <v>1345</v>
      </c>
      <c r="E27" s="2117"/>
      <c r="F27" s="2116" t="s">
        <v>579</v>
      </c>
      <c r="G27" s="2118"/>
      <c r="H27" s="2146" t="s">
        <v>2285</v>
      </c>
      <c r="I27" s="2147"/>
      <c r="J27" s="2125">
        <v>2000000000</v>
      </c>
      <c r="K27" s="2126"/>
      <c r="L27" s="1502"/>
      <c r="M27" s="1362"/>
      <c r="N27" s="2127"/>
      <c r="O27" s="2127"/>
      <c r="P27" s="1347"/>
      <c r="Q27" s="1360"/>
      <c r="R27" s="1498"/>
    </row>
    <row r="28" spans="1:18" ht="18" customHeight="1">
      <c r="A28" s="2110"/>
      <c r="B28" s="2112"/>
      <c r="C28" s="2114"/>
      <c r="D28" s="1883" t="s">
        <v>1345</v>
      </c>
      <c r="E28" s="2164"/>
      <c r="F28" s="1883" t="s">
        <v>591</v>
      </c>
      <c r="G28" s="1590"/>
      <c r="H28" s="2138" t="s">
        <v>2286</v>
      </c>
      <c r="I28" s="2161"/>
      <c r="J28" s="2155">
        <v>16916603567.65</v>
      </c>
      <c r="K28" s="2157">
        <v>7</v>
      </c>
      <c r="L28" s="4">
        <v>40588</v>
      </c>
      <c r="M28" s="467" t="s">
        <v>2301</v>
      </c>
      <c r="N28" s="2128">
        <v>185726191.94</v>
      </c>
      <c r="O28" s="2128"/>
      <c r="P28" s="235" t="s">
        <v>579</v>
      </c>
      <c r="Q28" s="2153">
        <f>J28-N28-N29</f>
        <v>11219809761.915529</v>
      </c>
      <c r="R28" s="2149">
        <v>8</v>
      </c>
    </row>
    <row r="29" spans="1:18" ht="18" customHeight="1">
      <c r="A29" s="2110"/>
      <c r="B29" s="2112"/>
      <c r="C29" s="2114"/>
      <c r="D29" s="2121"/>
      <c r="E29" s="2165"/>
      <c r="F29" s="2121"/>
      <c r="G29" s="2122"/>
      <c r="H29" s="2162"/>
      <c r="I29" s="2163"/>
      <c r="J29" s="2156"/>
      <c r="K29" s="2158"/>
      <c r="L29" s="4">
        <v>40610</v>
      </c>
      <c r="M29" s="467" t="s">
        <v>2301</v>
      </c>
      <c r="N29" s="2159">
        <v>5511067613.7944698</v>
      </c>
      <c r="O29" s="2160"/>
      <c r="P29" s="235" t="s">
        <v>579</v>
      </c>
      <c r="Q29" s="2154"/>
      <c r="R29" s="2150"/>
    </row>
    <row r="30" spans="1:18" ht="18" customHeight="1">
      <c r="A30" s="2110"/>
      <c r="B30" s="2112"/>
      <c r="C30" s="2114"/>
      <c r="D30" s="2121"/>
      <c r="E30" s="2165"/>
      <c r="F30" s="2121"/>
      <c r="G30" s="2122"/>
      <c r="H30" s="2138" t="s">
        <v>2287</v>
      </c>
      <c r="I30" s="2161"/>
      <c r="J30" s="2155">
        <v>3375328432.3499999</v>
      </c>
      <c r="K30" s="2157">
        <v>7</v>
      </c>
      <c r="L30" s="4">
        <v>40588</v>
      </c>
      <c r="M30" s="467" t="s">
        <v>2301</v>
      </c>
      <c r="N30" s="2128">
        <v>2009932072.0599999</v>
      </c>
      <c r="O30" s="2128"/>
      <c r="P30" s="235" t="s">
        <v>579</v>
      </c>
      <c r="Q30" s="2151">
        <v>0</v>
      </c>
      <c r="R30" s="2149">
        <v>8</v>
      </c>
    </row>
    <row r="31" spans="1:18" ht="18" customHeight="1">
      <c r="A31" s="2110"/>
      <c r="B31" s="2112"/>
      <c r="C31" s="2114"/>
      <c r="D31" s="1884"/>
      <c r="E31" s="2166"/>
      <c r="F31" s="1884"/>
      <c r="G31" s="1591"/>
      <c r="H31" s="2162"/>
      <c r="I31" s="2163"/>
      <c r="J31" s="2156"/>
      <c r="K31" s="2158"/>
      <c r="L31" s="4">
        <v>40610</v>
      </c>
      <c r="M31" s="467" t="s">
        <v>2301</v>
      </c>
      <c r="N31" s="2159">
        <v>1383888037.0499995</v>
      </c>
      <c r="O31" s="2160"/>
      <c r="P31" s="235" t="s">
        <v>579</v>
      </c>
      <c r="Q31" s="2152"/>
      <c r="R31" s="2150"/>
    </row>
    <row r="32" spans="1:18" ht="18" customHeight="1">
      <c r="A32" s="1608"/>
      <c r="B32" s="1627"/>
      <c r="C32" s="2115"/>
      <c r="D32" s="2119" t="s">
        <v>1345</v>
      </c>
      <c r="E32" s="2120"/>
      <c r="F32" s="1883" t="s">
        <v>591</v>
      </c>
      <c r="G32" s="1590"/>
      <c r="H32" s="2138" t="s">
        <v>1594</v>
      </c>
      <c r="I32" s="2139"/>
      <c r="J32" s="2131">
        <v>167623733</v>
      </c>
      <c r="K32" s="2132"/>
      <c r="L32" s="797"/>
      <c r="M32" s="467"/>
      <c r="N32" s="2128"/>
      <c r="O32" s="2128"/>
      <c r="P32" s="235"/>
      <c r="Q32" s="1358"/>
      <c r="R32" s="60"/>
    </row>
    <row r="33" spans="1:18" ht="18" customHeight="1">
      <c r="A33" s="797">
        <v>5</v>
      </c>
      <c r="B33" s="371">
        <v>40557</v>
      </c>
      <c r="C33" s="1311" t="s">
        <v>2288</v>
      </c>
      <c r="D33" s="2144" t="s">
        <v>1345</v>
      </c>
      <c r="E33" s="2145"/>
      <c r="F33" s="2121"/>
      <c r="G33" s="2122"/>
      <c r="H33" s="2140"/>
      <c r="I33" s="2141"/>
      <c r="J33" s="2131">
        <v>924546133</v>
      </c>
      <c r="K33" s="2132"/>
      <c r="L33" s="797"/>
      <c r="M33" s="467"/>
      <c r="N33" s="2128"/>
      <c r="O33" s="2128"/>
      <c r="P33" s="235"/>
      <c r="Q33" s="1358"/>
      <c r="R33" s="60"/>
    </row>
    <row r="34" spans="1:18" ht="18" customHeight="1" thickBot="1">
      <c r="A34" s="927">
        <v>6</v>
      </c>
      <c r="B34" s="928">
        <v>40557</v>
      </c>
      <c r="C34" s="1312" t="s">
        <v>2289</v>
      </c>
      <c r="D34" s="2133" t="s">
        <v>1901</v>
      </c>
      <c r="E34" s="2134"/>
      <c r="F34" s="2123"/>
      <c r="G34" s="2124"/>
      <c r="H34" s="2142"/>
      <c r="I34" s="2143"/>
      <c r="J34" s="2135">
        <v>562868096</v>
      </c>
      <c r="K34" s="2136"/>
      <c r="L34" s="1391"/>
      <c r="M34" s="1304"/>
      <c r="N34" s="2137"/>
      <c r="O34" s="2137"/>
      <c r="P34" s="337"/>
      <c r="Q34" s="344"/>
      <c r="R34" s="26"/>
    </row>
    <row r="35" spans="1:18" ht="15.75" customHeight="1">
      <c r="A35" s="1489"/>
      <c r="B35" s="1489"/>
      <c r="C35" s="1496"/>
      <c r="D35" s="1489"/>
      <c r="E35" s="1496"/>
      <c r="F35" s="1491"/>
      <c r="G35" s="1491"/>
      <c r="H35" s="1491"/>
      <c r="I35" s="499"/>
    </row>
    <row r="36" spans="1:18" ht="15.75" customHeight="1" thickBot="1">
      <c r="A36" s="1489"/>
      <c r="B36" s="1489"/>
      <c r="C36" s="1496"/>
      <c r="D36" s="1489"/>
      <c r="E36" s="1496"/>
      <c r="F36" s="1491"/>
      <c r="G36" s="1491"/>
      <c r="H36" s="1491"/>
      <c r="I36" s="499"/>
      <c r="M36" s="1492" t="s">
        <v>2279</v>
      </c>
      <c r="N36" s="2148">
        <f>SUM(N27:O34)</f>
        <v>9090613914.8444691</v>
      </c>
      <c r="O36" s="2148"/>
      <c r="P36" s="1488"/>
    </row>
    <row r="37" spans="1:18" ht="15" thickTop="1"/>
    <row r="38" spans="1:18" ht="14.25" customHeight="1">
      <c r="A38" s="2130" t="s">
        <v>2290</v>
      </c>
      <c r="B38" s="2130"/>
      <c r="C38" s="2130"/>
      <c r="D38" s="2130"/>
      <c r="E38" s="2130"/>
      <c r="F38" s="2130"/>
      <c r="G38" s="2130"/>
      <c r="H38" s="2130"/>
      <c r="I38" s="2130"/>
      <c r="J38" s="2130"/>
      <c r="K38" s="2130"/>
      <c r="L38" s="2130"/>
      <c r="M38" s="2130"/>
      <c r="N38" s="2130"/>
      <c r="O38" s="2130"/>
      <c r="P38" s="2130"/>
      <c r="Q38" s="2130"/>
      <c r="R38" s="2130"/>
    </row>
    <row r="39" spans="1:18">
      <c r="A39" s="2130"/>
      <c r="B39" s="2130"/>
      <c r="C39" s="2130"/>
      <c r="D39" s="2130"/>
      <c r="E39" s="2130"/>
      <c r="F39" s="2130"/>
      <c r="G39" s="2130"/>
      <c r="H39" s="2130"/>
      <c r="I39" s="2130"/>
      <c r="J39" s="2130"/>
      <c r="K39" s="2130"/>
      <c r="L39" s="2130"/>
      <c r="M39" s="2130"/>
      <c r="N39" s="2130"/>
      <c r="O39" s="2130"/>
      <c r="P39" s="2130"/>
      <c r="Q39" s="2130"/>
      <c r="R39" s="2130"/>
    </row>
    <row r="40" spans="1:18" ht="14.25" customHeight="1">
      <c r="A40" s="2130" t="s">
        <v>2300</v>
      </c>
      <c r="B40" s="2130"/>
      <c r="C40" s="2130"/>
      <c r="D40" s="2130"/>
      <c r="E40" s="2130"/>
      <c r="F40" s="2130"/>
      <c r="G40" s="2130"/>
      <c r="H40" s="2130"/>
      <c r="I40" s="2130"/>
      <c r="J40" s="2130"/>
      <c r="K40" s="2130"/>
      <c r="L40" s="2130"/>
      <c r="M40" s="2130"/>
      <c r="N40" s="2130"/>
      <c r="O40" s="2130"/>
      <c r="P40" s="2130"/>
      <c r="Q40" s="2130"/>
      <c r="R40" s="2130"/>
    </row>
    <row r="41" spans="1:18" ht="14.25" customHeight="1">
      <c r="A41" s="2130" t="s">
        <v>2291</v>
      </c>
      <c r="B41" s="2130"/>
      <c r="C41" s="2130"/>
      <c r="D41" s="2130"/>
      <c r="E41" s="2130"/>
      <c r="F41" s="2130"/>
      <c r="G41" s="2130"/>
      <c r="H41" s="2130"/>
      <c r="I41" s="2130"/>
      <c r="J41" s="2130"/>
      <c r="K41" s="2130"/>
      <c r="L41" s="2130"/>
      <c r="M41" s="2130"/>
      <c r="N41" s="2130"/>
      <c r="O41" s="2130"/>
      <c r="P41" s="2130"/>
      <c r="Q41" s="2130"/>
      <c r="R41" s="2130"/>
    </row>
    <row r="42" spans="1:18">
      <c r="A42" s="2130"/>
      <c r="B42" s="2130"/>
      <c r="C42" s="2130"/>
      <c r="D42" s="2130"/>
      <c r="E42" s="2130"/>
      <c r="F42" s="2130"/>
      <c r="G42" s="2130"/>
      <c r="H42" s="2130"/>
      <c r="I42" s="2130"/>
      <c r="J42" s="2130"/>
      <c r="K42" s="2130"/>
      <c r="L42" s="2130"/>
      <c r="M42" s="2130"/>
      <c r="N42" s="2130"/>
      <c r="O42" s="2130"/>
      <c r="P42" s="2130"/>
      <c r="Q42" s="2130"/>
      <c r="R42" s="2130"/>
    </row>
    <row r="43" spans="1:18">
      <c r="A43" s="2130" t="s">
        <v>2315</v>
      </c>
      <c r="B43" s="2130"/>
      <c r="C43" s="2130"/>
      <c r="D43" s="2130"/>
      <c r="E43" s="2130"/>
      <c r="F43" s="2130"/>
      <c r="G43" s="2130"/>
      <c r="H43" s="2130"/>
      <c r="I43" s="2130"/>
      <c r="J43" s="2130"/>
      <c r="K43" s="2130"/>
      <c r="L43" s="2130"/>
      <c r="M43" s="2130"/>
      <c r="N43" s="2130"/>
      <c r="O43" s="2130"/>
      <c r="P43" s="2130"/>
      <c r="Q43" s="2130"/>
      <c r="R43" s="2130"/>
    </row>
    <row r="44" spans="1:18">
      <c r="A44" s="2130" t="s">
        <v>2314</v>
      </c>
      <c r="B44" s="2130"/>
      <c r="C44" s="2130"/>
      <c r="D44" s="2130"/>
      <c r="E44" s="2130"/>
      <c r="F44" s="2130"/>
      <c r="G44" s="2130"/>
      <c r="H44" s="2130"/>
      <c r="I44" s="2130"/>
      <c r="J44" s="2130"/>
      <c r="K44" s="2130"/>
      <c r="L44" s="2130"/>
      <c r="M44" s="2130"/>
      <c r="N44" s="2130"/>
      <c r="O44" s="2130"/>
      <c r="P44" s="2130"/>
      <c r="Q44" s="2130"/>
      <c r="R44" s="2130"/>
    </row>
    <row r="754" spans="6:6" ht="42.75">
      <c r="F754" s="1499" t="s">
        <v>1862</v>
      </c>
    </row>
  </sheetData>
  <mergeCells count="80">
    <mergeCell ref="A43:R43"/>
    <mergeCell ref="A44:R44"/>
    <mergeCell ref="N36:O36"/>
    <mergeCell ref="R30:R31"/>
    <mergeCell ref="R28:R29"/>
    <mergeCell ref="Q30:Q31"/>
    <mergeCell ref="Q28:Q29"/>
    <mergeCell ref="J30:J31"/>
    <mergeCell ref="J28:J29"/>
    <mergeCell ref="K30:K31"/>
    <mergeCell ref="K28:K29"/>
    <mergeCell ref="N31:O31"/>
    <mergeCell ref="N29:O29"/>
    <mergeCell ref="H30:I31"/>
    <mergeCell ref="H28:I29"/>
    <mergeCell ref="D28:E31"/>
    <mergeCell ref="A41:R42"/>
    <mergeCell ref="A38:R39"/>
    <mergeCell ref="Q26:R26"/>
    <mergeCell ref="A40:R40"/>
    <mergeCell ref="J33:K33"/>
    <mergeCell ref="N33:O33"/>
    <mergeCell ref="D34:E34"/>
    <mergeCell ref="J34:K34"/>
    <mergeCell ref="N34:O34"/>
    <mergeCell ref="H32:I34"/>
    <mergeCell ref="J32:K32"/>
    <mergeCell ref="N32:O32"/>
    <mergeCell ref="D33:E33"/>
    <mergeCell ref="H27:I27"/>
    <mergeCell ref="F28:G31"/>
    <mergeCell ref="A17:Q18"/>
    <mergeCell ref="A27:A32"/>
    <mergeCell ref="B27:B32"/>
    <mergeCell ref="C27:C32"/>
    <mergeCell ref="D27:E27"/>
    <mergeCell ref="F27:G27"/>
    <mergeCell ref="D32:E32"/>
    <mergeCell ref="F32:G34"/>
    <mergeCell ref="J27:K27"/>
    <mergeCell ref="N27:O27"/>
    <mergeCell ref="N28:O28"/>
    <mergeCell ref="N26:O26"/>
    <mergeCell ref="N30:O30"/>
    <mergeCell ref="A19:Q19"/>
    <mergeCell ref="A20:Q20"/>
    <mergeCell ref="A23:Q23"/>
    <mergeCell ref="A25:G25"/>
    <mergeCell ref="H25:K25"/>
    <mergeCell ref="L25:R25"/>
    <mergeCell ref="D26:E26"/>
    <mergeCell ref="F26:G26"/>
    <mergeCell ref="H26:I26"/>
    <mergeCell ref="J26:K26"/>
    <mergeCell ref="O12:P12"/>
    <mergeCell ref="O14:P14"/>
    <mergeCell ref="L9:Q9"/>
    <mergeCell ref="O10:P10"/>
    <mergeCell ref="O11:P11"/>
    <mergeCell ref="J6:J7"/>
    <mergeCell ref="F6:F7"/>
    <mergeCell ref="K6:K7"/>
    <mergeCell ref="L7:Q8"/>
    <mergeCell ref="G8:H8"/>
    <mergeCell ref="A6:A7"/>
    <mergeCell ref="B6:B7"/>
    <mergeCell ref="C6:C7"/>
    <mergeCell ref="A1:Q1"/>
    <mergeCell ref="A2:Q2"/>
    <mergeCell ref="A4:A5"/>
    <mergeCell ref="B4:B5"/>
    <mergeCell ref="F4:K4"/>
    <mergeCell ref="L4:Q4"/>
    <mergeCell ref="G5:H5"/>
    <mergeCell ref="J5:K5"/>
    <mergeCell ref="N5:O5"/>
    <mergeCell ref="D6:D7"/>
    <mergeCell ref="E6:E7"/>
    <mergeCell ref="G6:H7"/>
    <mergeCell ref="I6:I7"/>
  </mergeCells>
  <printOptions horizontalCentered="1"/>
  <pageMargins left="0.2" right="0.2" top="0.35" bottom="0.5" header="0.3" footer="0.3"/>
  <pageSetup paperSize="5" scale="54"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sheetPr codeName="Sheet2"/>
  <dimension ref="A1:Q740"/>
  <sheetViews>
    <sheetView zoomScaleNormal="100" zoomScaleSheetLayoutView="100" workbookViewId="0">
      <selection sqref="A1:I1"/>
    </sheetView>
  </sheetViews>
  <sheetFormatPr defaultRowHeight="14.25"/>
  <cols>
    <col min="1" max="1" width="14.140625" style="605" bestFit="1" customWidth="1"/>
    <col min="2" max="2" width="18.42578125" style="605" bestFit="1" customWidth="1"/>
    <col min="3" max="3" width="28.28515625" style="605" bestFit="1" customWidth="1"/>
    <col min="4" max="4" width="18.140625" style="605" bestFit="1" customWidth="1"/>
    <col min="5" max="5" width="6.28515625" style="605" customWidth="1"/>
    <col min="6" max="6" width="13.7109375" style="32" customWidth="1"/>
    <col min="7" max="7" width="32.5703125" style="605" customWidth="1"/>
    <col min="8" max="8" width="40.7109375" style="605" bestFit="1" customWidth="1"/>
    <col min="9" max="9" width="22.5703125" style="16" customWidth="1"/>
    <col min="10" max="10" width="2" style="16" customWidth="1"/>
    <col min="11" max="11" width="20" style="605" customWidth="1"/>
    <col min="12" max="12" width="2.140625" style="605" bestFit="1" customWidth="1"/>
    <col min="13" max="13" width="18.85546875" style="605" bestFit="1" customWidth="1"/>
    <col min="14" max="14" width="28.42578125" style="605" customWidth="1"/>
    <col min="15" max="15" width="4.42578125" style="605" customWidth="1"/>
    <col min="16" max="16" width="17.5703125" style="605" customWidth="1"/>
    <col min="17" max="17" width="13.140625" style="605" customWidth="1"/>
    <col min="18" max="18" width="18.42578125" style="605" bestFit="1" customWidth="1"/>
    <col min="19" max="16384" width="9.140625" style="605"/>
  </cols>
  <sheetData>
    <row r="1" spans="1:17" ht="18" customHeight="1">
      <c r="A1" s="1760" t="s">
        <v>1142</v>
      </c>
      <c r="B1" s="1760"/>
      <c r="C1" s="1760"/>
      <c r="D1" s="1760"/>
      <c r="E1" s="1760"/>
      <c r="F1" s="1760"/>
      <c r="G1" s="1760"/>
      <c r="H1" s="1760"/>
      <c r="I1" s="1760"/>
      <c r="J1" s="603"/>
    </row>
    <row r="2" spans="1:17" ht="15.75" thickBot="1">
      <c r="B2" s="27"/>
      <c r="C2" s="27"/>
      <c r="D2" s="27"/>
      <c r="E2" s="27"/>
      <c r="F2" s="28"/>
      <c r="G2" s="27"/>
      <c r="H2" s="27"/>
      <c r="I2" s="606"/>
      <c r="J2" s="606"/>
    </row>
    <row r="3" spans="1:17" ht="15">
      <c r="A3" s="1806" t="s">
        <v>943</v>
      </c>
      <c r="B3" s="1808" t="s">
        <v>2</v>
      </c>
      <c r="C3" s="1810" t="s">
        <v>584</v>
      </c>
      <c r="D3" s="1811"/>
      <c r="E3" s="1812"/>
      <c r="F3" s="1808" t="s">
        <v>585</v>
      </c>
      <c r="G3" s="2174" t="s">
        <v>1272</v>
      </c>
      <c r="H3" s="1808" t="s">
        <v>1275</v>
      </c>
      <c r="I3" s="607"/>
      <c r="J3" s="608"/>
      <c r="K3" s="2104" t="s">
        <v>1936</v>
      </c>
      <c r="L3" s="1811"/>
      <c r="M3" s="2106"/>
    </row>
    <row r="4" spans="1:17" ht="15.75" thickBot="1">
      <c r="A4" s="1807"/>
      <c r="B4" s="1809"/>
      <c r="C4" s="30" t="s">
        <v>586</v>
      </c>
      <c r="D4" s="30" t="s">
        <v>587</v>
      </c>
      <c r="E4" s="30" t="s">
        <v>588</v>
      </c>
      <c r="F4" s="1809"/>
      <c r="G4" s="2175"/>
      <c r="H4" s="1809"/>
      <c r="I4" s="2170" t="s">
        <v>10</v>
      </c>
      <c r="J4" s="2171"/>
      <c r="K4" s="2108" t="s">
        <v>2</v>
      </c>
      <c r="L4" s="1801"/>
      <c r="M4" s="448" t="s">
        <v>1606</v>
      </c>
      <c r="N4" s="2167"/>
      <c r="O4" s="2168"/>
    </row>
    <row r="5" spans="1:17" ht="43.5" customHeight="1" thickBot="1">
      <c r="A5" s="12">
        <v>1</v>
      </c>
      <c r="B5" s="22">
        <v>39875</v>
      </c>
      <c r="C5" s="15" t="s">
        <v>1143</v>
      </c>
      <c r="D5" s="23" t="s">
        <v>1144</v>
      </c>
      <c r="E5" s="13" t="s">
        <v>1145</v>
      </c>
      <c r="F5" s="14" t="s">
        <v>133</v>
      </c>
      <c r="G5" s="15" t="s">
        <v>595</v>
      </c>
      <c r="H5" s="598">
        <v>20000000000</v>
      </c>
      <c r="I5" s="2172" t="s">
        <v>591</v>
      </c>
      <c r="J5" s="2173"/>
      <c r="K5" s="609">
        <v>40378</v>
      </c>
      <c r="L5" s="610">
        <v>2</v>
      </c>
      <c r="M5" s="611">
        <v>4300000000</v>
      </c>
      <c r="N5" s="2169"/>
      <c r="O5" s="2169"/>
    </row>
    <row r="6" spans="1:17">
      <c r="B6" s="24"/>
      <c r="C6" s="600"/>
      <c r="D6" s="7"/>
      <c r="E6" s="7"/>
      <c r="F6" s="10"/>
      <c r="G6" s="600"/>
      <c r="H6" s="19"/>
      <c r="I6" s="599"/>
      <c r="J6" s="599"/>
    </row>
    <row r="7" spans="1:17" ht="15.75" thickBot="1">
      <c r="B7" s="604"/>
      <c r="C7" s="600"/>
      <c r="D7" s="604"/>
      <c r="E7" s="604"/>
      <c r="F7" s="10"/>
      <c r="G7" s="602" t="s">
        <v>129</v>
      </c>
      <c r="H7" s="17">
        <f>SUM(M5)</f>
        <v>4300000000</v>
      </c>
    </row>
    <row r="8" spans="1:17" ht="15.75" thickTop="1">
      <c r="B8" s="604"/>
      <c r="C8" s="600"/>
      <c r="D8" s="604"/>
      <c r="E8" s="604"/>
      <c r="F8" s="10"/>
      <c r="G8" s="602"/>
      <c r="H8" s="18"/>
    </row>
    <row r="10" spans="1:17" ht="17.25" customHeight="1">
      <c r="A10" s="1820" t="s">
        <v>1937</v>
      </c>
      <c r="B10" s="1820"/>
      <c r="C10" s="1820"/>
      <c r="D10" s="1820"/>
      <c r="E10" s="1820"/>
      <c r="F10" s="1820"/>
      <c r="G10" s="1820"/>
      <c r="H10" s="1820"/>
      <c r="I10" s="1820"/>
      <c r="J10" s="1820"/>
      <c r="K10" s="1820"/>
      <c r="L10" s="1820"/>
      <c r="M10" s="1820"/>
      <c r="N10" s="601"/>
      <c r="O10" s="601"/>
      <c r="P10" s="601"/>
      <c r="Q10" s="601"/>
    </row>
    <row r="11" spans="1:17">
      <c r="A11" s="1820" t="s">
        <v>1938</v>
      </c>
      <c r="B11" s="1820"/>
      <c r="C11" s="1820"/>
      <c r="D11" s="1820"/>
      <c r="E11" s="1820"/>
      <c r="F11" s="1820"/>
      <c r="G11" s="1820"/>
      <c r="H11" s="1820"/>
      <c r="I11" s="1820"/>
      <c r="J11" s="1820"/>
      <c r="K11" s="1820"/>
      <c r="L11" s="1820"/>
      <c r="M11" s="1820"/>
    </row>
    <row r="740" spans="6:6" ht="42.75">
      <c r="F740" s="32" t="s">
        <v>1862</v>
      </c>
    </row>
  </sheetData>
  <mergeCells count="15">
    <mergeCell ref="A1:I1"/>
    <mergeCell ref="A3:A4"/>
    <mergeCell ref="H3:H4"/>
    <mergeCell ref="N4:O4"/>
    <mergeCell ref="A11:M11"/>
    <mergeCell ref="N5:O5"/>
    <mergeCell ref="K3:M3"/>
    <mergeCell ref="K4:L4"/>
    <mergeCell ref="I4:J4"/>
    <mergeCell ref="I5:J5"/>
    <mergeCell ref="B3:B4"/>
    <mergeCell ref="C3:E3"/>
    <mergeCell ref="F3:F4"/>
    <mergeCell ref="G3:G4"/>
    <mergeCell ref="A10:M10"/>
  </mergeCells>
  <phoneticPr fontId="80" type="noConversion"/>
  <printOptions horizontalCentered="1"/>
  <pageMargins left="0.2" right="0.2" top="0.35" bottom="0.5" header="0.3" footer="0.3"/>
  <pageSetup paperSize="5" scale="55"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dimension ref="A1:Q783"/>
  <sheetViews>
    <sheetView topLeftCell="A25" zoomScaleNormal="100" zoomScaleSheetLayoutView="75" workbookViewId="0">
      <selection activeCell="B28" sqref="B28:D28"/>
    </sheetView>
  </sheetViews>
  <sheetFormatPr defaultRowHeight="12.75"/>
  <cols>
    <col min="1" max="1" width="20.7109375" style="805" customWidth="1"/>
    <col min="2" max="3" width="9.140625" style="805"/>
    <col min="4" max="4" width="30.7109375" style="805" customWidth="1"/>
    <col min="5" max="5" width="20" style="805" customWidth="1"/>
    <col min="6" max="6" width="19.85546875" style="805" customWidth="1"/>
    <col min="7" max="7" width="9.85546875" style="805" bestFit="1" customWidth="1"/>
    <col min="8" max="9" width="20" style="805" customWidth="1"/>
    <col min="10" max="10" width="1.28515625" style="805" customWidth="1"/>
    <col min="11" max="11" width="9.140625" style="805"/>
    <col min="12" max="13" width="20" style="805" customWidth="1"/>
    <col min="14" max="14" width="20.85546875" style="805" customWidth="1"/>
    <col min="15" max="15" width="1.28515625" style="805" customWidth="1"/>
    <col min="16" max="16" width="20" style="805" customWidth="1"/>
    <col min="17" max="17" width="22.85546875" style="805" customWidth="1"/>
    <col min="18" max="16384" width="9.140625" style="805"/>
  </cols>
  <sheetData>
    <row r="1" spans="1:17" ht="15">
      <c r="A1" s="2209" t="s">
        <v>1827</v>
      </c>
      <c r="B1" s="2209"/>
      <c r="C1" s="2209"/>
      <c r="D1" s="2209"/>
      <c r="E1" s="2209"/>
      <c r="F1" s="2209"/>
      <c r="G1" s="2209"/>
      <c r="H1" s="2209"/>
      <c r="I1" s="2209"/>
      <c r="J1" s="2209"/>
      <c r="K1" s="2209"/>
      <c r="L1" s="2209"/>
      <c r="M1" s="2209"/>
      <c r="N1" s="2209"/>
      <c r="O1" s="2209"/>
      <c r="P1" s="2209"/>
      <c r="Q1" s="2209"/>
    </row>
    <row r="2" spans="1:17" ht="15">
      <c r="A2" s="2209" t="s">
        <v>1828</v>
      </c>
      <c r="B2" s="2209"/>
      <c r="C2" s="2209"/>
      <c r="D2" s="2209"/>
      <c r="E2" s="2209"/>
      <c r="F2" s="2209"/>
      <c r="G2" s="2209"/>
      <c r="H2" s="2209"/>
      <c r="I2" s="2209"/>
      <c r="J2" s="2209"/>
      <c r="K2" s="2209"/>
      <c r="L2" s="2209"/>
      <c r="M2" s="2209"/>
      <c r="N2" s="2209"/>
      <c r="O2" s="2209"/>
      <c r="P2" s="2209"/>
      <c r="Q2" s="2209"/>
    </row>
    <row r="3" spans="1:17" ht="15.75" thickBot="1">
      <c r="A3" s="1121"/>
      <c r="B3" s="1121"/>
      <c r="C3" s="1121"/>
      <c r="D3" s="1121"/>
      <c r="E3" s="1121"/>
      <c r="F3" s="1121"/>
      <c r="G3" s="1121"/>
      <c r="H3" s="560"/>
      <c r="I3" s="560"/>
      <c r="J3" s="560"/>
      <c r="K3" s="560"/>
      <c r="L3" s="1121"/>
      <c r="M3" s="1121"/>
      <c r="N3" s="560"/>
      <c r="O3" s="560"/>
      <c r="P3" s="1121"/>
      <c r="Q3" s="561"/>
    </row>
    <row r="4" spans="1:17" ht="15" customHeight="1">
      <c r="A4" s="1676" t="s">
        <v>1814</v>
      </c>
      <c r="B4" s="1743"/>
      <c r="C4" s="1743"/>
      <c r="D4" s="1743"/>
      <c r="E4" s="1743"/>
      <c r="F4" s="1743"/>
      <c r="G4" s="1677"/>
      <c r="H4" s="1743" t="s">
        <v>1815</v>
      </c>
      <c r="I4" s="1743"/>
      <c r="J4" s="1743"/>
      <c r="K4" s="1743"/>
      <c r="L4" s="1677"/>
      <c r="M4" s="1682" t="s">
        <v>1279</v>
      </c>
      <c r="N4" s="1683"/>
      <c r="O4" s="1683"/>
      <c r="P4" s="1683"/>
      <c r="Q4" s="1684"/>
    </row>
    <row r="5" spans="1:17" ht="47.25" customHeight="1" thickBot="1">
      <c r="A5" s="487" t="s">
        <v>2</v>
      </c>
      <c r="B5" s="2210" t="s">
        <v>1346</v>
      </c>
      <c r="C5" s="2210"/>
      <c r="D5" s="2211"/>
      <c r="E5" s="484" t="s">
        <v>1860</v>
      </c>
      <c r="F5" s="483" t="s">
        <v>1816</v>
      </c>
      <c r="G5" s="562" t="s">
        <v>1844</v>
      </c>
      <c r="H5" s="1123" t="s">
        <v>1817</v>
      </c>
      <c r="I5" s="510" t="s">
        <v>1876</v>
      </c>
      <c r="J5" s="2212" t="s">
        <v>1844</v>
      </c>
      <c r="K5" s="2211"/>
      <c r="L5" s="1122" t="s">
        <v>1818</v>
      </c>
      <c r="M5" s="563" t="s">
        <v>1813</v>
      </c>
      <c r="N5" s="564" t="s">
        <v>1819</v>
      </c>
      <c r="O5" s="2213" t="s">
        <v>1848</v>
      </c>
      <c r="P5" s="2214"/>
      <c r="Q5" s="424" t="s">
        <v>1820</v>
      </c>
    </row>
    <row r="6" spans="1:17" ht="14.25">
      <c r="A6" s="565">
        <v>40256</v>
      </c>
      <c r="B6" s="2215" t="s">
        <v>1821</v>
      </c>
      <c r="C6" s="2215"/>
      <c r="D6" s="2216"/>
      <c r="E6" s="425">
        <v>4070000</v>
      </c>
      <c r="F6" s="426">
        <v>107.75</v>
      </c>
      <c r="G6" s="94" t="s">
        <v>1578</v>
      </c>
      <c r="H6" s="566">
        <v>40261</v>
      </c>
      <c r="I6" s="93">
        <v>4377249.3</v>
      </c>
      <c r="J6" s="2217" t="s">
        <v>1578</v>
      </c>
      <c r="K6" s="2218"/>
      <c r="L6" s="427">
        <v>2184</v>
      </c>
      <c r="M6" s="567"/>
      <c r="N6" s="445"/>
      <c r="O6" s="2219"/>
      <c r="P6" s="2220"/>
      <c r="Q6" s="363"/>
    </row>
    <row r="7" spans="1:17" ht="14.25">
      <c r="A7" s="568">
        <v>40256</v>
      </c>
      <c r="B7" s="2221" t="s">
        <v>1822</v>
      </c>
      <c r="C7" s="2221"/>
      <c r="D7" s="2205"/>
      <c r="E7" s="428">
        <v>7617617</v>
      </c>
      <c r="F7" s="429">
        <v>109</v>
      </c>
      <c r="G7" s="569" t="s">
        <v>1578</v>
      </c>
      <c r="H7" s="570">
        <v>40261</v>
      </c>
      <c r="I7" s="105">
        <v>8279156.3600000003</v>
      </c>
      <c r="J7" s="2177" t="s">
        <v>1578</v>
      </c>
      <c r="K7" s="2178"/>
      <c r="L7" s="427">
        <v>4129.63</v>
      </c>
      <c r="M7" s="568"/>
      <c r="N7" s="1124"/>
      <c r="O7" s="2179"/>
      <c r="P7" s="2180"/>
      <c r="Q7" s="325"/>
    </row>
    <row r="8" spans="1:17" ht="14.25">
      <c r="A8" s="568">
        <v>40256</v>
      </c>
      <c r="B8" s="2205" t="s">
        <v>1822</v>
      </c>
      <c r="C8" s="2206"/>
      <c r="D8" s="2206"/>
      <c r="E8" s="480">
        <v>8030000</v>
      </c>
      <c r="F8" s="481">
        <v>108.875</v>
      </c>
      <c r="G8" s="569" t="s">
        <v>1578</v>
      </c>
      <c r="H8" s="571">
        <v>40261</v>
      </c>
      <c r="I8" s="105">
        <v>8716264.6199999992</v>
      </c>
      <c r="J8" s="2177" t="s">
        <v>1578</v>
      </c>
      <c r="K8" s="2178"/>
      <c r="L8" s="482">
        <v>4347.74</v>
      </c>
      <c r="M8" s="572"/>
      <c r="N8" s="1124"/>
      <c r="O8" s="2179"/>
      <c r="P8" s="2180"/>
      <c r="Q8" s="325"/>
    </row>
    <row r="9" spans="1:17" ht="14.25">
      <c r="A9" s="568">
        <v>40276</v>
      </c>
      <c r="B9" s="2207" t="s">
        <v>1843</v>
      </c>
      <c r="C9" s="2207"/>
      <c r="D9" s="2208"/>
      <c r="E9" s="480">
        <v>23500000</v>
      </c>
      <c r="F9" s="481">
        <v>110.502</v>
      </c>
      <c r="G9" s="569" t="s">
        <v>1578</v>
      </c>
      <c r="H9" s="571">
        <v>40326</v>
      </c>
      <c r="I9" s="105">
        <v>26041642.5</v>
      </c>
      <c r="J9" s="2177" t="s">
        <v>1578</v>
      </c>
      <c r="K9" s="2178"/>
      <c r="L9" s="482">
        <v>12983</v>
      </c>
      <c r="M9" s="572"/>
      <c r="N9" s="1124"/>
      <c r="O9" s="2179"/>
      <c r="P9" s="2180"/>
      <c r="Q9" s="325"/>
    </row>
    <row r="10" spans="1:17" ht="14.25">
      <c r="A10" s="568">
        <v>40276</v>
      </c>
      <c r="B10" s="2207" t="s">
        <v>1846</v>
      </c>
      <c r="C10" s="2207"/>
      <c r="D10" s="2208"/>
      <c r="E10" s="480">
        <v>8900014</v>
      </c>
      <c r="F10" s="481">
        <v>107.5</v>
      </c>
      <c r="G10" s="569" t="s">
        <v>1578</v>
      </c>
      <c r="H10" s="571">
        <v>40298</v>
      </c>
      <c r="I10" s="105">
        <v>9598522.9499999993</v>
      </c>
      <c r="J10" s="2177" t="s">
        <v>1578</v>
      </c>
      <c r="K10" s="2178"/>
      <c r="L10" s="482">
        <v>4783</v>
      </c>
      <c r="M10" s="572"/>
      <c r="N10" s="1124"/>
      <c r="O10" s="2179"/>
      <c r="P10" s="2180"/>
      <c r="Q10" s="325"/>
    </row>
    <row r="11" spans="1:17" ht="14.25">
      <c r="A11" s="568">
        <v>40309</v>
      </c>
      <c r="B11" s="2207" t="s">
        <v>1871</v>
      </c>
      <c r="C11" s="2207"/>
      <c r="D11" s="2208"/>
      <c r="E11" s="480">
        <v>10751382</v>
      </c>
      <c r="F11" s="481">
        <v>106.806</v>
      </c>
      <c r="G11" s="569" t="s">
        <v>1578</v>
      </c>
      <c r="H11" s="571">
        <v>40359</v>
      </c>
      <c r="I11" s="105">
        <v>11511052.25</v>
      </c>
      <c r="J11" s="2177" t="s">
        <v>1578</v>
      </c>
      <c r="K11" s="2178"/>
      <c r="L11" s="482">
        <v>5741</v>
      </c>
      <c r="M11" s="572"/>
      <c r="N11" s="1124"/>
      <c r="O11" s="2179"/>
      <c r="P11" s="2180"/>
      <c r="Q11" s="325"/>
    </row>
    <row r="12" spans="1:17" ht="14.25">
      <c r="A12" s="568">
        <v>40309</v>
      </c>
      <c r="B12" s="2207" t="s">
        <v>1872</v>
      </c>
      <c r="C12" s="2207"/>
      <c r="D12" s="2208"/>
      <c r="E12" s="480">
        <v>12898996</v>
      </c>
      <c r="F12" s="481">
        <v>109.42</v>
      </c>
      <c r="G12" s="569" t="s">
        <v>1578</v>
      </c>
      <c r="H12" s="571">
        <v>40359</v>
      </c>
      <c r="I12" s="105">
        <v>14151228.74</v>
      </c>
      <c r="J12" s="2177" t="s">
        <v>1578</v>
      </c>
      <c r="K12" s="2178"/>
      <c r="L12" s="482">
        <v>7057</v>
      </c>
      <c r="M12" s="572"/>
      <c r="N12" s="1124"/>
      <c r="O12" s="2179"/>
      <c r="P12" s="2180"/>
      <c r="Q12" s="325"/>
    </row>
    <row r="13" spans="1:17" ht="14.25">
      <c r="A13" s="568">
        <v>40309</v>
      </c>
      <c r="B13" s="2176" t="s">
        <v>1873</v>
      </c>
      <c r="C13" s="2176"/>
      <c r="D13" s="2176"/>
      <c r="E13" s="480">
        <v>8744333</v>
      </c>
      <c r="F13" s="481">
        <v>110.798</v>
      </c>
      <c r="G13" s="569" t="s">
        <v>1578</v>
      </c>
      <c r="H13" s="571">
        <v>40359</v>
      </c>
      <c r="I13" s="105">
        <v>9717173.0800000001</v>
      </c>
      <c r="J13" s="2177" t="s">
        <v>1578</v>
      </c>
      <c r="K13" s="2178"/>
      <c r="L13" s="482">
        <v>4844</v>
      </c>
      <c r="M13" s="572"/>
      <c r="N13" s="1124"/>
      <c r="O13" s="2222"/>
      <c r="P13" s="2222"/>
      <c r="Q13" s="325"/>
    </row>
    <row r="14" spans="1:17" ht="14.25">
      <c r="A14" s="568">
        <v>40323</v>
      </c>
      <c r="B14" s="2223" t="s">
        <v>1941</v>
      </c>
      <c r="C14" s="2207"/>
      <c r="D14" s="2208"/>
      <c r="E14" s="480">
        <v>8417817</v>
      </c>
      <c r="F14" s="481">
        <v>110.125</v>
      </c>
      <c r="G14" s="569" t="s">
        <v>1578</v>
      </c>
      <c r="H14" s="571">
        <v>40389</v>
      </c>
      <c r="I14" s="105">
        <v>9294363.1099999994</v>
      </c>
      <c r="J14" s="2177" t="s">
        <v>1578</v>
      </c>
      <c r="K14" s="2178"/>
      <c r="L14" s="482">
        <v>4635</v>
      </c>
      <c r="M14" s="573"/>
      <c r="N14" s="574"/>
      <c r="O14" s="2179"/>
      <c r="P14" s="2180"/>
      <c r="Q14" s="575"/>
    </row>
    <row r="15" spans="1:17" ht="14.25">
      <c r="A15" s="568">
        <v>40323</v>
      </c>
      <c r="B15" s="2176" t="s">
        <v>1873</v>
      </c>
      <c r="C15" s="2176"/>
      <c r="D15" s="2176"/>
      <c r="E15" s="480">
        <v>17119972</v>
      </c>
      <c r="F15" s="481">
        <v>109.553</v>
      </c>
      <c r="G15" s="569" t="s">
        <v>1578</v>
      </c>
      <c r="H15" s="571">
        <v>40389</v>
      </c>
      <c r="I15" s="105">
        <v>18801712.030000001</v>
      </c>
      <c r="J15" s="2181" t="s">
        <v>1578</v>
      </c>
      <c r="K15" s="2181"/>
      <c r="L15" s="482">
        <v>9377</v>
      </c>
      <c r="M15" s="572"/>
      <c r="N15" s="1124"/>
      <c r="O15" s="2222"/>
      <c r="P15" s="2222"/>
      <c r="Q15" s="325"/>
    </row>
    <row r="16" spans="1:17" ht="14.25">
      <c r="A16" s="568">
        <v>40346</v>
      </c>
      <c r="B16" s="2176" t="s">
        <v>1871</v>
      </c>
      <c r="C16" s="2176"/>
      <c r="D16" s="2176"/>
      <c r="E16" s="480">
        <v>34441059</v>
      </c>
      <c r="F16" s="481">
        <v>110.785</v>
      </c>
      <c r="G16" s="569" t="s">
        <v>1578</v>
      </c>
      <c r="H16" s="571">
        <v>40420</v>
      </c>
      <c r="I16" s="105">
        <v>38273994.890000001</v>
      </c>
      <c r="J16" s="2181" t="s">
        <v>1578</v>
      </c>
      <c r="K16" s="2181"/>
      <c r="L16" s="482">
        <v>19077</v>
      </c>
      <c r="M16" s="572"/>
      <c r="N16" s="1124"/>
      <c r="O16" s="2179"/>
      <c r="P16" s="2180"/>
      <c r="Q16" s="325"/>
    </row>
    <row r="17" spans="1:17" ht="14.25">
      <c r="A17" s="568">
        <v>40346</v>
      </c>
      <c r="B17" s="2176" t="s">
        <v>1843</v>
      </c>
      <c r="C17" s="2176"/>
      <c r="D17" s="2176"/>
      <c r="E17" s="480">
        <v>28209085</v>
      </c>
      <c r="F17" s="481">
        <v>112.02800000000001</v>
      </c>
      <c r="G17" s="569" t="s">
        <v>1578</v>
      </c>
      <c r="H17" s="571">
        <v>40420</v>
      </c>
      <c r="I17" s="105">
        <v>31693810.469999999</v>
      </c>
      <c r="J17" s="2181" t="s">
        <v>1578</v>
      </c>
      <c r="K17" s="2181"/>
      <c r="L17" s="482">
        <v>15801</v>
      </c>
      <c r="M17" s="572"/>
      <c r="N17" s="1124"/>
      <c r="O17" s="2179"/>
      <c r="P17" s="2180"/>
      <c r="Q17" s="325"/>
    </row>
    <row r="18" spans="1:17" ht="14.25">
      <c r="A18" s="568">
        <v>40373</v>
      </c>
      <c r="B18" s="2176" t="s">
        <v>1871</v>
      </c>
      <c r="C18" s="2176"/>
      <c r="D18" s="2176"/>
      <c r="E18" s="480">
        <v>6004156</v>
      </c>
      <c r="F18" s="481">
        <v>106.625</v>
      </c>
      <c r="G18" s="569" t="s">
        <v>1578</v>
      </c>
      <c r="H18" s="571">
        <v>40451</v>
      </c>
      <c r="I18" s="105">
        <v>6416804.125</v>
      </c>
      <c r="J18" s="2181" t="s">
        <v>1578</v>
      </c>
      <c r="K18" s="2181"/>
      <c r="L18" s="482">
        <v>3200</v>
      </c>
      <c r="M18" s="572"/>
      <c r="N18" s="1124"/>
      <c r="O18" s="2179"/>
      <c r="P18" s="2180"/>
      <c r="Q18" s="325"/>
    </row>
    <row r="19" spans="1:17" ht="14.25">
      <c r="A19" s="568">
        <v>40373</v>
      </c>
      <c r="B19" s="2176" t="s">
        <v>1821</v>
      </c>
      <c r="C19" s="2176"/>
      <c r="D19" s="2176"/>
      <c r="E19" s="480">
        <v>6860835</v>
      </c>
      <c r="F19" s="481">
        <v>108.505</v>
      </c>
      <c r="G19" s="569" t="s">
        <v>1578</v>
      </c>
      <c r="H19" s="571">
        <v>40451</v>
      </c>
      <c r="I19" s="105">
        <v>7462725.5767499991</v>
      </c>
      <c r="J19" s="2181" t="s">
        <v>1578</v>
      </c>
      <c r="K19" s="2181"/>
      <c r="L19" s="482">
        <v>3722</v>
      </c>
      <c r="M19" s="572"/>
      <c r="N19" s="1124"/>
      <c r="O19" s="2179"/>
      <c r="P19" s="2180"/>
      <c r="Q19" s="325"/>
    </row>
    <row r="20" spans="1:17" ht="14.25">
      <c r="A20" s="568">
        <v>40373</v>
      </c>
      <c r="B20" s="2176" t="s">
        <v>1843</v>
      </c>
      <c r="C20" s="2176"/>
      <c r="D20" s="2176"/>
      <c r="E20" s="480">
        <v>13183361</v>
      </c>
      <c r="F20" s="481">
        <v>111.86</v>
      </c>
      <c r="G20" s="569" t="s">
        <v>1578</v>
      </c>
      <c r="H20" s="571">
        <v>40451</v>
      </c>
      <c r="I20" s="105">
        <v>14789302.374600001</v>
      </c>
      <c r="J20" s="2181" t="s">
        <v>1578</v>
      </c>
      <c r="K20" s="2181"/>
      <c r="L20" s="482">
        <v>7373</v>
      </c>
      <c r="M20" s="572"/>
      <c r="N20" s="1124"/>
      <c r="O20" s="2222"/>
      <c r="P20" s="2222"/>
      <c r="Q20" s="325"/>
    </row>
    <row r="21" spans="1:17" ht="14.25">
      <c r="A21" s="568">
        <v>40388</v>
      </c>
      <c r="B21" s="2176" t="s">
        <v>1942</v>
      </c>
      <c r="C21" s="2176"/>
      <c r="D21" s="2176"/>
      <c r="E21" s="480">
        <v>2598386</v>
      </c>
      <c r="F21" s="481">
        <v>108.4375</v>
      </c>
      <c r="G21" s="569" t="s">
        <v>1578</v>
      </c>
      <c r="H21" s="571">
        <v>40451</v>
      </c>
      <c r="I21" s="105">
        <v>2826677.6687500002</v>
      </c>
      <c r="J21" s="2177" t="s">
        <v>1578</v>
      </c>
      <c r="K21" s="2178"/>
      <c r="L21" s="482">
        <v>1408</v>
      </c>
      <c r="M21" s="572"/>
      <c r="N21" s="1124"/>
      <c r="O21" s="2179"/>
      <c r="P21" s="2180"/>
      <c r="Q21" s="325"/>
    </row>
    <row r="22" spans="1:17" ht="14.25">
      <c r="A22" s="568">
        <v>40388</v>
      </c>
      <c r="B22" s="2176" t="s">
        <v>1843</v>
      </c>
      <c r="C22" s="2176"/>
      <c r="D22" s="2176"/>
      <c r="E22" s="480">
        <v>9719455</v>
      </c>
      <c r="F22" s="481">
        <v>106.75</v>
      </c>
      <c r="G22" s="569" t="s">
        <v>1578</v>
      </c>
      <c r="H22" s="571">
        <v>40480</v>
      </c>
      <c r="I22" s="105">
        <v>10394984.122500001</v>
      </c>
      <c r="J22" s="2177" t="s">
        <v>1578</v>
      </c>
      <c r="K22" s="2178"/>
      <c r="L22" s="482">
        <v>5187</v>
      </c>
      <c r="M22" s="572"/>
      <c r="N22" s="1124"/>
      <c r="O22" s="2222"/>
      <c r="P22" s="2222"/>
      <c r="Q22" s="325"/>
    </row>
    <row r="23" spans="1:17" ht="14.25">
      <c r="A23" s="568">
        <v>40407</v>
      </c>
      <c r="B23" s="2176" t="s">
        <v>1871</v>
      </c>
      <c r="C23" s="2176"/>
      <c r="D23" s="2176"/>
      <c r="E23" s="480">
        <v>8279048</v>
      </c>
      <c r="F23" s="481">
        <v>110.19799999999999</v>
      </c>
      <c r="G23" s="569" t="s">
        <v>1578</v>
      </c>
      <c r="H23" s="571">
        <v>40451</v>
      </c>
      <c r="I23" s="105">
        <v>9150989.2850400005</v>
      </c>
      <c r="J23" s="2181" t="s">
        <v>1578</v>
      </c>
      <c r="K23" s="2181"/>
      <c r="L23" s="482">
        <v>4561</v>
      </c>
      <c r="M23" s="572"/>
      <c r="N23" s="1124"/>
      <c r="O23" s="2179"/>
      <c r="P23" s="2180"/>
      <c r="Q23" s="325"/>
    </row>
    <row r="24" spans="1:17" ht="14.25">
      <c r="A24" s="568">
        <v>40407</v>
      </c>
      <c r="B24" s="2176" t="s">
        <v>1974</v>
      </c>
      <c r="C24" s="2176"/>
      <c r="D24" s="2176"/>
      <c r="E24" s="480">
        <v>5000000</v>
      </c>
      <c r="F24" s="481">
        <v>110.08799999999999</v>
      </c>
      <c r="G24" s="569" t="s">
        <v>1578</v>
      </c>
      <c r="H24" s="571">
        <v>40480</v>
      </c>
      <c r="I24" s="105">
        <v>5520651.6699999999</v>
      </c>
      <c r="J24" s="2177" t="s">
        <v>1578</v>
      </c>
      <c r="K24" s="2178"/>
      <c r="L24" s="482">
        <v>2752</v>
      </c>
      <c r="M24" s="572"/>
      <c r="N24" s="1124"/>
      <c r="O24" s="2179"/>
      <c r="P24" s="2180"/>
      <c r="Q24" s="325"/>
    </row>
    <row r="25" spans="1:17" ht="14.25">
      <c r="A25" s="568">
        <v>40407</v>
      </c>
      <c r="B25" s="2177" t="s">
        <v>1871</v>
      </c>
      <c r="C25" s="2200"/>
      <c r="D25" s="2178"/>
      <c r="E25" s="480">
        <v>10000000</v>
      </c>
      <c r="F25" s="481">
        <v>110.821</v>
      </c>
      <c r="G25" s="569" t="s">
        <v>1578</v>
      </c>
      <c r="H25" s="571">
        <v>40480</v>
      </c>
      <c r="I25" s="684">
        <v>11115031.109999999</v>
      </c>
      <c r="J25" s="2177" t="s">
        <v>1578</v>
      </c>
      <c r="K25" s="2178"/>
      <c r="L25" s="482">
        <v>5541</v>
      </c>
      <c r="M25" s="572"/>
      <c r="N25" s="685"/>
      <c r="O25" s="2203"/>
      <c r="P25" s="2204"/>
      <c r="Q25" s="325"/>
    </row>
    <row r="26" spans="1:17" ht="14.25">
      <c r="A26" s="567">
        <v>40421</v>
      </c>
      <c r="B26" s="2196" t="s">
        <v>1871</v>
      </c>
      <c r="C26" s="2196"/>
      <c r="D26" s="2196"/>
      <c r="E26" s="428">
        <v>9272482</v>
      </c>
      <c r="F26" s="688">
        <v>110.515</v>
      </c>
      <c r="G26" s="689" t="s">
        <v>1578</v>
      </c>
      <c r="H26" s="690">
        <v>40450</v>
      </c>
      <c r="I26" s="691">
        <v>10277319.2423</v>
      </c>
      <c r="J26" s="2197" t="s">
        <v>1578</v>
      </c>
      <c r="K26" s="2197"/>
      <c r="L26" s="692">
        <v>5123</v>
      </c>
      <c r="M26" s="693"/>
      <c r="N26" s="694"/>
      <c r="O26" s="2198"/>
      <c r="P26" s="2199"/>
      <c r="Q26" s="363"/>
    </row>
    <row r="27" spans="1:17" ht="14.25">
      <c r="A27" s="568">
        <v>40421</v>
      </c>
      <c r="B27" s="2176" t="s">
        <v>2222</v>
      </c>
      <c r="C27" s="2176"/>
      <c r="D27" s="2176"/>
      <c r="E27" s="428">
        <v>10350000</v>
      </c>
      <c r="F27" s="481">
        <v>112.476</v>
      </c>
      <c r="G27" s="569" t="s">
        <v>1578</v>
      </c>
      <c r="H27" s="571">
        <v>40480</v>
      </c>
      <c r="I27" s="105">
        <v>11672765.65</v>
      </c>
      <c r="J27" s="2177" t="s">
        <v>1578</v>
      </c>
      <c r="K27" s="2178"/>
      <c r="L27" s="482">
        <v>5820</v>
      </c>
      <c r="M27" s="572"/>
      <c r="N27" s="1124"/>
      <c r="O27" s="2179"/>
      <c r="P27" s="2180"/>
      <c r="Q27" s="325"/>
    </row>
    <row r="28" spans="1:17" ht="14.25">
      <c r="A28" s="568">
        <v>40421</v>
      </c>
      <c r="B28" s="2177" t="s">
        <v>1871</v>
      </c>
      <c r="C28" s="2200"/>
      <c r="D28" s="2178"/>
      <c r="E28" s="480">
        <v>6900000</v>
      </c>
      <c r="F28" s="481">
        <v>105.875</v>
      </c>
      <c r="G28" s="569" t="s">
        <v>1578</v>
      </c>
      <c r="H28" s="571">
        <v>40512</v>
      </c>
      <c r="I28" s="684">
        <v>7319687.71</v>
      </c>
      <c r="J28" s="2201" t="s">
        <v>1578</v>
      </c>
      <c r="K28" s="2202"/>
      <c r="L28" s="482">
        <v>3652</v>
      </c>
      <c r="M28" s="572"/>
      <c r="N28" s="685"/>
      <c r="O28" s="2203"/>
      <c r="P28" s="2204"/>
      <c r="Q28" s="325"/>
    </row>
    <row r="29" spans="1:17" ht="14.25">
      <c r="A29" s="567">
        <v>40435</v>
      </c>
      <c r="B29" s="2189" t="s">
        <v>1871</v>
      </c>
      <c r="C29" s="2190"/>
      <c r="D29" s="2191"/>
      <c r="E29" s="428">
        <v>8902230</v>
      </c>
      <c r="F29" s="688">
        <v>111.584</v>
      </c>
      <c r="G29" s="569" t="s">
        <v>1578</v>
      </c>
      <c r="H29" s="690">
        <v>40480</v>
      </c>
      <c r="I29" s="722">
        <v>9962039.4932000004</v>
      </c>
      <c r="J29" s="2177" t="s">
        <v>1578</v>
      </c>
      <c r="K29" s="2178"/>
      <c r="L29" s="692">
        <v>4966</v>
      </c>
      <c r="M29" s="693"/>
      <c r="N29" s="723"/>
      <c r="O29" s="2194"/>
      <c r="P29" s="2195"/>
      <c r="Q29" s="363"/>
    </row>
    <row r="30" spans="1:17" ht="14.25">
      <c r="A30" s="567">
        <v>40435</v>
      </c>
      <c r="B30" s="2196" t="s">
        <v>2233</v>
      </c>
      <c r="C30" s="2196"/>
      <c r="D30" s="2196"/>
      <c r="E30" s="428">
        <v>8050000</v>
      </c>
      <c r="F30" s="688">
        <v>110.759</v>
      </c>
      <c r="G30" s="689" t="s">
        <v>1578</v>
      </c>
      <c r="H30" s="690">
        <v>40512</v>
      </c>
      <c r="I30" s="691">
        <v>8940780.3499999996</v>
      </c>
      <c r="J30" s="2197" t="s">
        <v>1578</v>
      </c>
      <c r="K30" s="2197"/>
      <c r="L30" s="692">
        <v>4458</v>
      </c>
      <c r="M30" s="693"/>
      <c r="N30" s="694"/>
      <c r="O30" s="2198"/>
      <c r="P30" s="2199"/>
      <c r="Q30" s="363"/>
    </row>
    <row r="31" spans="1:17" ht="14.25">
      <c r="A31" s="568">
        <v>40435</v>
      </c>
      <c r="B31" s="2176" t="s">
        <v>1941</v>
      </c>
      <c r="C31" s="2176"/>
      <c r="D31" s="2176"/>
      <c r="E31" s="428">
        <v>5750000</v>
      </c>
      <c r="F31" s="481">
        <v>106.5</v>
      </c>
      <c r="G31" s="569" t="s">
        <v>1578</v>
      </c>
      <c r="H31" s="571">
        <v>40512</v>
      </c>
      <c r="I31" s="105">
        <v>6134171.8799999999</v>
      </c>
      <c r="J31" s="2181" t="s">
        <v>1578</v>
      </c>
      <c r="K31" s="2181"/>
      <c r="L31" s="482">
        <v>3061</v>
      </c>
      <c r="M31" s="572"/>
      <c r="N31" s="1124"/>
      <c r="O31" s="2179"/>
      <c r="P31" s="2180"/>
      <c r="Q31" s="325"/>
    </row>
    <row r="32" spans="1:17" ht="14.25">
      <c r="A32" s="568">
        <v>40435</v>
      </c>
      <c r="B32" s="2177" t="s">
        <v>2232</v>
      </c>
      <c r="C32" s="2200"/>
      <c r="D32" s="2178"/>
      <c r="E32" s="480">
        <v>5741753</v>
      </c>
      <c r="F32" s="481">
        <v>110.5</v>
      </c>
      <c r="G32" s="569" t="s">
        <v>1578</v>
      </c>
      <c r="H32" s="571">
        <v>40512</v>
      </c>
      <c r="I32" s="684">
        <v>6361172.5150000006</v>
      </c>
      <c r="J32" s="2201" t="s">
        <v>1578</v>
      </c>
      <c r="K32" s="2202"/>
      <c r="L32" s="482">
        <v>3172</v>
      </c>
      <c r="M32" s="572"/>
      <c r="N32" s="685"/>
      <c r="O32" s="2203"/>
      <c r="P32" s="2204"/>
      <c r="Q32" s="325"/>
    </row>
    <row r="33" spans="1:17" ht="14.25">
      <c r="A33" s="567">
        <v>40449</v>
      </c>
      <c r="B33" s="2189" t="s">
        <v>1872</v>
      </c>
      <c r="C33" s="2190"/>
      <c r="D33" s="2191"/>
      <c r="E33" s="428">
        <v>3450000</v>
      </c>
      <c r="F33" s="688">
        <v>110.875</v>
      </c>
      <c r="G33" s="689" t="s">
        <v>1578</v>
      </c>
      <c r="H33" s="690">
        <v>40512</v>
      </c>
      <c r="I33" s="722">
        <v>3834428.23</v>
      </c>
      <c r="J33" s="2192" t="s">
        <v>1578</v>
      </c>
      <c r="K33" s="2193"/>
      <c r="L33" s="692">
        <v>1912</v>
      </c>
      <c r="M33" s="693"/>
      <c r="N33" s="723"/>
      <c r="O33" s="2194"/>
      <c r="P33" s="2195"/>
      <c r="Q33" s="363"/>
    </row>
    <row r="34" spans="1:17" ht="14.25">
      <c r="A34" s="567">
        <v>40449</v>
      </c>
      <c r="B34" s="2196" t="s">
        <v>1843</v>
      </c>
      <c r="C34" s="2196"/>
      <c r="D34" s="2196"/>
      <c r="E34" s="428">
        <v>11482421</v>
      </c>
      <c r="F34" s="688">
        <v>113.83799999999999</v>
      </c>
      <c r="G34" s="689" t="s">
        <v>1578</v>
      </c>
      <c r="H34" s="690">
        <v>40542</v>
      </c>
      <c r="I34" s="691">
        <v>13109069.557979999</v>
      </c>
      <c r="J34" s="2197" t="s">
        <v>1578</v>
      </c>
      <c r="K34" s="2197"/>
      <c r="L34" s="692">
        <v>6535</v>
      </c>
      <c r="M34" s="693"/>
      <c r="N34" s="694"/>
      <c r="O34" s="2198"/>
      <c r="P34" s="2199"/>
      <c r="Q34" s="363"/>
    </row>
    <row r="35" spans="1:17" ht="14.25">
      <c r="A35" s="568">
        <v>40449</v>
      </c>
      <c r="B35" s="2176" t="s">
        <v>1843</v>
      </c>
      <c r="C35" s="2176"/>
      <c r="D35" s="2176"/>
      <c r="E35" s="428">
        <v>13402491</v>
      </c>
      <c r="F35" s="688">
        <v>113.9</v>
      </c>
      <c r="G35" s="569" t="s">
        <v>1578</v>
      </c>
      <c r="H35" s="571">
        <v>40512</v>
      </c>
      <c r="I35" s="105">
        <v>15308612.259000001</v>
      </c>
      <c r="J35" s="2181" t="s">
        <v>1578</v>
      </c>
      <c r="K35" s="2181"/>
      <c r="L35" s="482">
        <v>7632</v>
      </c>
      <c r="M35" s="572"/>
      <c r="N35" s="1124"/>
      <c r="O35" s="2179"/>
      <c r="P35" s="2180"/>
      <c r="Q35" s="325"/>
    </row>
    <row r="36" spans="1:17" ht="15" thickBot="1">
      <c r="A36" s="1237">
        <v>40449</v>
      </c>
      <c r="B36" s="2182" t="s">
        <v>1872</v>
      </c>
      <c r="C36" s="2183"/>
      <c r="D36" s="2184"/>
      <c r="E36" s="1238">
        <v>14950000</v>
      </c>
      <c r="F36" s="1239">
        <v>114.006</v>
      </c>
      <c r="G36" s="1240" t="s">
        <v>1578</v>
      </c>
      <c r="H36" s="1241">
        <v>40542</v>
      </c>
      <c r="I36" s="1242">
        <v>17092069.219999999</v>
      </c>
      <c r="J36" s="2185" t="s">
        <v>1578</v>
      </c>
      <c r="K36" s="2186"/>
      <c r="L36" s="1243">
        <v>8521</v>
      </c>
      <c r="M36" s="1244"/>
      <c r="N36" s="1245"/>
      <c r="O36" s="2187"/>
      <c r="P36" s="2188"/>
      <c r="Q36" s="366"/>
    </row>
    <row r="37" spans="1:17" ht="15">
      <c r="A37" s="576"/>
      <c r="B37" s="577"/>
      <c r="C37" s="578"/>
      <c r="F37" s="1125"/>
      <c r="G37" s="579"/>
      <c r="H37" s="580"/>
      <c r="I37" s="431"/>
      <c r="J37" s="431"/>
      <c r="K37" s="431"/>
      <c r="L37" s="430"/>
      <c r="M37" s="576"/>
      <c r="N37" s="581"/>
      <c r="O37" s="581"/>
      <c r="P37" s="432"/>
      <c r="Q37" s="353"/>
    </row>
    <row r="38" spans="1:17" ht="15.75" thickBot="1">
      <c r="A38" s="576"/>
      <c r="B38" s="434"/>
      <c r="C38" s="435"/>
      <c r="D38" s="582" t="s">
        <v>1849</v>
      </c>
      <c r="E38" s="894">
        <f>SUM(E6:E36)</f>
        <v>332596893</v>
      </c>
      <c r="F38" s="499"/>
      <c r="G38" s="2226" t="s">
        <v>1823</v>
      </c>
      <c r="H38" s="2226"/>
      <c r="I38" s="1119">
        <f>SUM(I6:I36)</f>
        <v>368145452.34011996</v>
      </c>
      <c r="J38" s="485" t="s">
        <v>1847</v>
      </c>
      <c r="K38" s="37"/>
      <c r="L38" s="2227" t="s">
        <v>1824</v>
      </c>
      <c r="M38" s="2227"/>
      <c r="N38" s="633">
        <f>SUM(L6:L36)</f>
        <v>183555.37</v>
      </c>
      <c r="O38" s="486"/>
      <c r="P38" s="2228" t="s">
        <v>1825</v>
      </c>
      <c r="Q38" s="1119">
        <f>Q6</f>
        <v>0</v>
      </c>
    </row>
    <row r="39" spans="1:17" ht="15.75" thickTop="1">
      <c r="A39" s="348"/>
      <c r="B39" s="434"/>
      <c r="C39" s="433"/>
      <c r="D39" s="1116"/>
      <c r="E39" s="434"/>
      <c r="F39" s="434"/>
      <c r="G39" s="2226"/>
      <c r="H39" s="2226"/>
      <c r="I39" s="353"/>
      <c r="J39" s="353"/>
      <c r="K39" s="353"/>
      <c r="L39" s="2227"/>
      <c r="M39" s="2227"/>
      <c r="N39" s="1118"/>
      <c r="O39" s="1118"/>
      <c r="P39" s="2228"/>
      <c r="Q39" s="436"/>
    </row>
    <row r="40" spans="1:17" ht="15">
      <c r="A40" s="348"/>
      <c r="B40" s="1120"/>
      <c r="C40" s="1117"/>
      <c r="D40" s="1116"/>
      <c r="E40" s="1125"/>
      <c r="F40" s="1125"/>
      <c r="G40" s="433"/>
      <c r="H40" s="437"/>
      <c r="I40" s="438"/>
      <c r="J40" s="438"/>
      <c r="K40" s="438"/>
      <c r="L40" s="439"/>
      <c r="M40" s="369"/>
      <c r="N40" s="353"/>
      <c r="O40" s="353"/>
      <c r="P40" s="1120"/>
      <c r="Q40" s="353"/>
    </row>
    <row r="41" spans="1:17" ht="17.25">
      <c r="A41" s="2229" t="s">
        <v>1845</v>
      </c>
      <c r="B41" s="2229"/>
      <c r="C41" s="2229"/>
      <c r="D41" s="1116"/>
      <c r="E41" s="350"/>
      <c r="F41" s="350"/>
      <c r="G41" s="350"/>
      <c r="H41" s="436"/>
      <c r="I41" s="440"/>
      <c r="J41" s="440"/>
      <c r="K41" s="440"/>
      <c r="L41" s="352"/>
      <c r="M41" s="352"/>
      <c r="N41" s="441"/>
      <c r="O41" s="441"/>
      <c r="P41" s="1116"/>
      <c r="Q41" s="440"/>
    </row>
    <row r="42" spans="1:17" ht="15" customHeight="1">
      <c r="A42" s="2225" t="s">
        <v>1826</v>
      </c>
      <c r="B42" s="2225"/>
      <c r="C42" s="2225"/>
      <c r="D42" s="2225"/>
      <c r="E42" s="2225"/>
      <c r="F42" s="2225"/>
      <c r="G42" s="2225"/>
      <c r="H42" s="2225"/>
      <c r="I42" s="2225"/>
      <c r="J42" s="2225"/>
      <c r="K42" s="2225"/>
      <c r="L42" s="2225"/>
      <c r="M42" s="442"/>
      <c r="N42" s="442"/>
      <c r="O42" s="442"/>
      <c r="P42" s="442"/>
      <c r="Q42" s="442"/>
    </row>
    <row r="43" spans="1:17" ht="15" customHeight="1">
      <c r="A43" s="2225" t="s">
        <v>1874</v>
      </c>
      <c r="B43" s="2225"/>
      <c r="C43" s="2225"/>
      <c r="D43" s="2225"/>
      <c r="E43" s="2225"/>
      <c r="F43" s="2225"/>
      <c r="G43" s="2225"/>
      <c r="H43" s="2225"/>
      <c r="I43" s="2225"/>
      <c r="J43" s="2225"/>
      <c r="K43" s="2225"/>
      <c r="L43" s="2225"/>
      <c r="M43" s="24"/>
      <c r="N43" s="24"/>
      <c r="O43" s="24"/>
      <c r="P43" s="24"/>
      <c r="Q43" s="24"/>
    </row>
    <row r="44" spans="1:17" ht="15" customHeight="1">
      <c r="A44" s="2230" t="s">
        <v>1891</v>
      </c>
      <c r="B44" s="2230"/>
      <c r="C44" s="2230"/>
      <c r="D44" s="2230"/>
      <c r="E44" s="2230"/>
      <c r="F44" s="2230"/>
      <c r="G44" s="2230"/>
      <c r="H44" s="2230"/>
      <c r="I44" s="2230"/>
      <c r="J44" s="2230"/>
      <c r="K44" s="2230"/>
      <c r="L44" s="2230"/>
      <c r="M44" s="2230"/>
      <c r="N44" s="2230"/>
      <c r="O44" s="2230"/>
      <c r="P44" s="2230"/>
      <c r="Q44" s="1126"/>
    </row>
    <row r="45" spans="1:17" ht="15" customHeight="1">
      <c r="A45" s="2230"/>
      <c r="B45" s="2230"/>
      <c r="C45" s="2230"/>
      <c r="D45" s="2230"/>
      <c r="E45" s="2230"/>
      <c r="F45" s="2230"/>
      <c r="G45" s="2230"/>
      <c r="H45" s="2230"/>
      <c r="I45" s="2230"/>
      <c r="J45" s="2230"/>
      <c r="K45" s="2230"/>
      <c r="L45" s="2230"/>
      <c r="M45" s="2230"/>
      <c r="N45" s="2230"/>
      <c r="O45" s="2230"/>
      <c r="P45" s="2230"/>
      <c r="Q45" s="1126"/>
    </row>
    <row r="46" spans="1:17" ht="15" customHeight="1">
      <c r="A46" s="2230"/>
      <c r="B46" s="2230"/>
      <c r="C46" s="2230"/>
      <c r="D46" s="2230"/>
      <c r="E46" s="2230"/>
      <c r="F46" s="2230"/>
      <c r="G46" s="2230"/>
      <c r="H46" s="2230"/>
      <c r="I46" s="2230"/>
      <c r="J46" s="2230"/>
      <c r="K46" s="2230"/>
      <c r="L46" s="2230"/>
      <c r="M46" s="2230"/>
      <c r="N46" s="2230"/>
      <c r="O46" s="2230"/>
      <c r="P46" s="2230"/>
      <c r="Q46" s="1126"/>
    </row>
    <row r="47" spans="1:17" ht="15" customHeight="1">
      <c r="A47" s="2224" t="s">
        <v>1875</v>
      </c>
      <c r="B47" s="2224"/>
      <c r="C47" s="2224"/>
      <c r="D47" s="2224"/>
      <c r="E47" s="2224"/>
      <c r="F47" s="2224"/>
      <c r="G47" s="2224"/>
      <c r="H47" s="2224"/>
      <c r="I47" s="2224"/>
      <c r="J47" s="2224"/>
      <c r="K47" s="2224"/>
      <c r="L47" s="2224"/>
      <c r="M47" s="2224"/>
      <c r="N47" s="2224"/>
      <c r="O47" s="2224"/>
      <c r="P47" s="2224"/>
      <c r="Q47" s="443"/>
    </row>
    <row r="48" spans="1:17" ht="15" customHeight="1">
      <c r="A48" s="2224"/>
      <c r="B48" s="2224"/>
      <c r="C48" s="2224"/>
      <c r="D48" s="2224"/>
      <c r="E48" s="2224"/>
      <c r="F48" s="2224"/>
      <c r="G48" s="2224"/>
      <c r="H48" s="2224"/>
      <c r="I48" s="2224"/>
      <c r="J48" s="2224"/>
      <c r="K48" s="2224"/>
      <c r="L48" s="2224"/>
      <c r="M48" s="2224"/>
      <c r="N48" s="2224"/>
      <c r="O48" s="2224"/>
      <c r="P48" s="2224"/>
      <c r="Q48" s="443"/>
    </row>
    <row r="49" spans="1:17" s="446" customFormat="1" ht="15" customHeight="1">
      <c r="A49" s="2224"/>
      <c r="B49" s="2224"/>
      <c r="C49" s="2224"/>
      <c r="D49" s="2224"/>
      <c r="E49" s="2224"/>
      <c r="F49" s="2224"/>
      <c r="G49" s="2224"/>
      <c r="H49" s="2224"/>
      <c r="I49" s="2224"/>
      <c r="J49" s="2224"/>
      <c r="K49" s="2224"/>
      <c r="L49" s="2224"/>
      <c r="M49" s="2224"/>
      <c r="N49" s="2224"/>
      <c r="O49" s="2224"/>
      <c r="P49" s="2224"/>
      <c r="Q49" s="444"/>
    </row>
    <row r="50" spans="1:17" ht="15" customHeight="1">
      <c r="A50" s="2225" t="s">
        <v>1877</v>
      </c>
      <c r="B50" s="2225"/>
      <c r="C50" s="2225"/>
      <c r="D50" s="2225"/>
      <c r="E50" s="2225"/>
      <c r="F50" s="2225"/>
      <c r="G50" s="2225"/>
      <c r="H50" s="2225"/>
      <c r="I50" s="2225"/>
      <c r="J50" s="2225"/>
      <c r="K50" s="2225"/>
      <c r="L50" s="2225"/>
    </row>
    <row r="51" spans="1:17" ht="15" customHeight="1"/>
    <row r="783" spans="6:6">
      <c r="F783" s="805" t="s">
        <v>1862</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A47:P49"/>
    <mergeCell ref="A50:L50"/>
    <mergeCell ref="G38:H39"/>
    <mergeCell ref="L38:M39"/>
    <mergeCell ref="P38:P39"/>
    <mergeCell ref="A41:C41"/>
    <mergeCell ref="A42:L42"/>
    <mergeCell ref="A43:L43"/>
    <mergeCell ref="A44:P46"/>
    <mergeCell ref="B13:D13"/>
    <mergeCell ref="J13:K13"/>
    <mergeCell ref="O13:P13"/>
    <mergeCell ref="B14:D14"/>
    <mergeCell ref="J14:K14"/>
    <mergeCell ref="O14:P14"/>
    <mergeCell ref="B15:D15"/>
    <mergeCell ref="J15:K15"/>
    <mergeCell ref="O15:P15"/>
    <mergeCell ref="B10:D10"/>
    <mergeCell ref="J10:K10"/>
    <mergeCell ref="O10:P10"/>
    <mergeCell ref="B11:D11"/>
    <mergeCell ref="J11:K11"/>
    <mergeCell ref="O11:P11"/>
    <mergeCell ref="B12:D12"/>
    <mergeCell ref="J12:K12"/>
    <mergeCell ref="O12:P1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s>
  <pageMargins left="0.7" right="0.7" top="0.75" bottom="0.75" header="0.3" footer="0.3"/>
  <pageSetup paperSize="5" scale="50"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dimension ref="A1:Y763"/>
  <sheetViews>
    <sheetView view="pageBreakPreview" zoomScale="85" zoomScaleNormal="75" zoomScaleSheetLayoutView="85" zoomScalePageLayoutView="75" workbookViewId="0">
      <selection sqref="A1:S1"/>
    </sheetView>
  </sheetViews>
  <sheetFormatPr defaultRowHeight="12.75"/>
  <cols>
    <col min="1" max="1" width="12.7109375" style="805" customWidth="1"/>
    <col min="2" max="2" width="11.28515625" style="805" customWidth="1"/>
    <col min="3" max="3" width="67.85546875" style="805" customWidth="1"/>
    <col min="4" max="4" width="11.7109375" style="805" customWidth="1"/>
    <col min="5" max="5" width="6.28515625" style="805" bestFit="1" customWidth="1"/>
    <col min="6" max="6" width="13.140625" style="805" bestFit="1" customWidth="1"/>
    <col min="7" max="7" width="39.140625" style="805" bestFit="1" customWidth="1"/>
    <col min="8" max="8" width="20" style="64" bestFit="1" customWidth="1"/>
    <col min="9" max="9" width="12.42578125" style="805" bestFit="1" customWidth="1"/>
    <col min="10" max="10" width="11" style="805" bestFit="1" customWidth="1"/>
    <col min="11" max="11" width="2.42578125" style="805" bestFit="1" customWidth="1"/>
    <col min="12" max="12" width="18.140625" style="449" bestFit="1" customWidth="1"/>
    <col min="13" max="13" width="11" style="449" bestFit="1" customWidth="1"/>
    <col min="14" max="14" width="2.42578125" style="449" customWidth="1"/>
    <col min="15" max="15" width="19.5703125" style="449" bestFit="1" customWidth="1"/>
    <col min="16" max="16" width="12.28515625" style="805" bestFit="1" customWidth="1"/>
    <col min="17" max="17" width="17.28515625" style="75" customWidth="1"/>
    <col min="18" max="18" width="20.28515625" style="805" bestFit="1" customWidth="1"/>
    <col min="19" max="19" width="26.7109375" style="805" customWidth="1"/>
    <col min="20" max="20" width="14.42578125" style="805" customWidth="1"/>
    <col min="21" max="22" width="18" style="805" customWidth="1"/>
    <col min="23" max="24" width="9.140625" style="805"/>
    <col min="25" max="25" width="19.85546875" style="805" bestFit="1" customWidth="1"/>
    <col min="26" max="26" width="10.140625" style="805" bestFit="1" customWidth="1"/>
    <col min="27" max="16384" width="9.140625" style="805"/>
  </cols>
  <sheetData>
    <row r="1" spans="1:25" s="1377" customFormat="1" ht="15">
      <c r="A1" s="1747" t="s">
        <v>1517</v>
      </c>
      <c r="B1" s="1747"/>
      <c r="C1" s="1747"/>
      <c r="D1" s="1747"/>
      <c r="E1" s="1747"/>
      <c r="F1" s="1747"/>
      <c r="G1" s="1747"/>
      <c r="H1" s="1747"/>
      <c r="I1" s="1747"/>
      <c r="J1" s="1747"/>
      <c r="K1" s="1747"/>
      <c r="L1" s="1747"/>
      <c r="M1" s="1747"/>
      <c r="N1" s="1747"/>
      <c r="O1" s="1747"/>
      <c r="P1" s="1747"/>
      <c r="Q1" s="1747"/>
      <c r="R1" s="1747"/>
      <c r="S1" s="1747"/>
    </row>
    <row r="2" spans="1:25" s="1377" customFormat="1" ht="15">
      <c r="A2" s="1747" t="s">
        <v>1927</v>
      </c>
      <c r="B2" s="1747"/>
      <c r="C2" s="1747"/>
      <c r="D2" s="1747"/>
      <c r="E2" s="1747"/>
      <c r="F2" s="1747"/>
      <c r="G2" s="1747"/>
      <c r="H2" s="1747"/>
      <c r="I2" s="1747"/>
      <c r="J2" s="1747"/>
      <c r="K2" s="1747"/>
      <c r="L2" s="1747"/>
      <c r="M2" s="1747"/>
      <c r="N2" s="1747"/>
      <c r="O2" s="1747"/>
      <c r="P2" s="1747"/>
      <c r="Q2" s="1747"/>
      <c r="R2" s="1747"/>
      <c r="S2" s="1747"/>
      <c r="T2" s="450"/>
      <c r="U2" s="450"/>
      <c r="V2" s="450"/>
    </row>
    <row r="3" spans="1:25" s="1377" customFormat="1" ht="15" thickBot="1">
      <c r="F3" s="1387"/>
      <c r="H3" s="355"/>
      <c r="I3" s="16"/>
      <c r="J3" s="16"/>
      <c r="K3" s="16"/>
      <c r="L3" s="31"/>
      <c r="M3" s="31"/>
      <c r="N3" s="31"/>
      <c r="O3" s="31"/>
      <c r="Q3" s="356"/>
    </row>
    <row r="4" spans="1:25" s="1377" customFormat="1" ht="30" customHeight="1" thickBot="1">
      <c r="A4" s="2029" t="s">
        <v>943</v>
      </c>
      <c r="B4" s="1813" t="s">
        <v>2</v>
      </c>
      <c r="C4" s="1709" t="s">
        <v>584</v>
      </c>
      <c r="D4" s="1743"/>
      <c r="E4" s="2008"/>
      <c r="F4" s="1813" t="s">
        <v>585</v>
      </c>
      <c r="G4" s="1813" t="s">
        <v>1272</v>
      </c>
      <c r="H4" s="2244" t="s">
        <v>1275</v>
      </c>
      <c r="I4" s="1808" t="s">
        <v>10</v>
      </c>
      <c r="J4" s="2104" t="s">
        <v>1755</v>
      </c>
      <c r="K4" s="1811"/>
      <c r="L4" s="2106"/>
      <c r="M4" s="2103" t="s">
        <v>1926</v>
      </c>
      <c r="N4" s="1811"/>
      <c r="O4" s="2065"/>
      <c r="P4" s="2029" t="s">
        <v>1276</v>
      </c>
      <c r="Q4" s="2246"/>
      <c r="R4" s="2247" t="s">
        <v>1829</v>
      </c>
      <c r="S4" s="1711"/>
      <c r="T4" s="2248" t="s">
        <v>1784</v>
      </c>
      <c r="U4" s="2249"/>
      <c r="V4" s="2250"/>
    </row>
    <row r="5" spans="1:25" s="1377" customFormat="1" ht="45.75" customHeight="1" thickBot="1">
      <c r="A5" s="2031"/>
      <c r="B5" s="1814"/>
      <c r="C5" s="357" t="s">
        <v>586</v>
      </c>
      <c r="D5" s="358" t="s">
        <v>587</v>
      </c>
      <c r="E5" s="357" t="s">
        <v>588</v>
      </c>
      <c r="F5" s="1814"/>
      <c r="G5" s="1814"/>
      <c r="H5" s="2245"/>
      <c r="I5" s="1809"/>
      <c r="J5" s="359" t="s">
        <v>2</v>
      </c>
      <c r="K5" s="360"/>
      <c r="L5" s="448" t="s">
        <v>1606</v>
      </c>
      <c r="M5" s="612" t="s">
        <v>2</v>
      </c>
      <c r="N5" s="613"/>
      <c r="O5" s="614" t="s">
        <v>1606</v>
      </c>
      <c r="P5" s="468" t="s">
        <v>1756</v>
      </c>
      <c r="Q5" s="469" t="s">
        <v>1757</v>
      </c>
      <c r="R5" s="468" t="s">
        <v>1606</v>
      </c>
      <c r="S5" s="470" t="s">
        <v>1604</v>
      </c>
      <c r="T5" s="468" t="s">
        <v>2</v>
      </c>
      <c r="U5" s="471" t="s">
        <v>1604</v>
      </c>
      <c r="V5" s="472" t="s">
        <v>1785</v>
      </c>
    </row>
    <row r="6" spans="1:25" s="1377" customFormat="1" ht="28.5" customHeight="1">
      <c r="A6" s="744">
        <v>1</v>
      </c>
      <c r="B6" s="745">
        <v>40086</v>
      </c>
      <c r="C6" s="746" t="s">
        <v>1519</v>
      </c>
      <c r="D6" s="747" t="s">
        <v>1144</v>
      </c>
      <c r="E6" s="747" t="s">
        <v>1145</v>
      </c>
      <c r="F6" s="748" t="s">
        <v>133</v>
      </c>
      <c r="G6" s="747" t="s">
        <v>1523</v>
      </c>
      <c r="H6" s="749">
        <v>1111111111</v>
      </c>
      <c r="I6" s="750" t="s">
        <v>579</v>
      </c>
      <c r="J6" s="751">
        <v>40182</v>
      </c>
      <c r="K6" s="752">
        <v>4</v>
      </c>
      <c r="L6" s="753">
        <v>156250000</v>
      </c>
      <c r="M6" s="751"/>
      <c r="N6" s="752">
        <v>4</v>
      </c>
      <c r="O6" s="753">
        <v>156250000</v>
      </c>
      <c r="P6" s="2238">
        <v>40193</v>
      </c>
      <c r="Q6" s="2251">
        <v>156250000</v>
      </c>
      <c r="R6" s="2234">
        <v>0</v>
      </c>
      <c r="S6" s="2236" t="s">
        <v>1770</v>
      </c>
      <c r="T6" s="362">
        <v>40207</v>
      </c>
      <c r="U6" s="1371" t="s">
        <v>1786</v>
      </c>
      <c r="V6" s="363">
        <v>20091872.420000002</v>
      </c>
      <c r="Y6" s="31"/>
    </row>
    <row r="7" spans="1:25" s="1377" customFormat="1" ht="28.5" customHeight="1">
      <c r="A7" s="754"/>
      <c r="B7" s="755"/>
      <c r="C7" s="1366"/>
      <c r="D7" s="1366"/>
      <c r="E7" s="1366"/>
      <c r="F7" s="1368"/>
      <c r="G7" s="1366"/>
      <c r="H7" s="1370"/>
      <c r="I7" s="1390"/>
      <c r="J7" s="756"/>
      <c r="K7" s="757"/>
      <c r="L7" s="1389"/>
      <c r="M7" s="756"/>
      <c r="N7" s="757"/>
      <c r="O7" s="1389"/>
      <c r="P7" s="1632"/>
      <c r="Q7" s="2243"/>
      <c r="R7" s="2235"/>
      <c r="S7" s="2237"/>
      <c r="T7" s="362">
        <v>40233</v>
      </c>
      <c r="U7" s="1371" t="s">
        <v>1928</v>
      </c>
      <c r="V7" s="363">
        <v>48922.020388332559</v>
      </c>
    </row>
    <row r="8" spans="1:25" s="1377" customFormat="1" ht="28.5" customHeight="1">
      <c r="A8" s="758">
        <v>2</v>
      </c>
      <c r="B8" s="285">
        <v>40086</v>
      </c>
      <c r="C8" s="1373" t="s">
        <v>1519</v>
      </c>
      <c r="D8" s="265" t="s">
        <v>1144</v>
      </c>
      <c r="E8" s="265" t="s">
        <v>1145</v>
      </c>
      <c r="F8" s="759" t="s">
        <v>133</v>
      </c>
      <c r="G8" s="265" t="s">
        <v>1521</v>
      </c>
      <c r="H8" s="760">
        <v>2222222222</v>
      </c>
      <c r="I8" s="1346" t="s">
        <v>579</v>
      </c>
      <c r="J8" s="761">
        <v>40182</v>
      </c>
      <c r="K8" s="762">
        <v>4</v>
      </c>
      <c r="L8" s="763">
        <v>200000000</v>
      </c>
      <c r="M8" s="761"/>
      <c r="N8" s="762">
        <v>4</v>
      </c>
      <c r="O8" s="763">
        <v>200000000</v>
      </c>
      <c r="P8" s="240">
        <v>40189</v>
      </c>
      <c r="Q8" s="325">
        <v>34000000</v>
      </c>
      <c r="R8" s="97">
        <f>IF($L8&lt;&gt;0,$L8-$Q8)</f>
        <v>166000000</v>
      </c>
      <c r="S8" s="29" t="s">
        <v>1521</v>
      </c>
      <c r="T8" s="81"/>
      <c r="U8" s="1383" t="s">
        <v>591</v>
      </c>
      <c r="V8" s="1379"/>
    </row>
    <row r="9" spans="1:25" s="1377" customFormat="1" ht="28.5" customHeight="1">
      <c r="A9" s="764"/>
      <c r="B9" s="765"/>
      <c r="C9" s="766"/>
      <c r="D9" s="766"/>
      <c r="E9" s="766"/>
      <c r="F9" s="767"/>
      <c r="G9" s="766"/>
      <c r="H9" s="768"/>
      <c r="I9" s="769"/>
      <c r="J9" s="770"/>
      <c r="K9" s="771"/>
      <c r="L9" s="772"/>
      <c r="M9" s="770"/>
      <c r="N9" s="771"/>
      <c r="O9" s="772"/>
      <c r="P9" s="1607">
        <v>40190</v>
      </c>
      <c r="Q9" s="2242">
        <v>166000000</v>
      </c>
      <c r="R9" s="2239">
        <v>0</v>
      </c>
      <c r="S9" s="2240" t="s">
        <v>1758</v>
      </c>
      <c r="T9" s="1367">
        <v>40207</v>
      </c>
      <c r="U9" s="1366" t="s">
        <v>1786</v>
      </c>
      <c r="V9" s="1389">
        <v>502301.83</v>
      </c>
    </row>
    <row r="10" spans="1:25" s="1377" customFormat="1" ht="28.5" customHeight="1">
      <c r="A10" s="773"/>
      <c r="B10" s="774"/>
      <c r="C10" s="775"/>
      <c r="D10" s="775"/>
      <c r="E10" s="775"/>
      <c r="F10" s="391"/>
      <c r="G10" s="775"/>
      <c r="H10" s="776"/>
      <c r="I10" s="777"/>
      <c r="J10" s="778"/>
      <c r="K10" s="779"/>
      <c r="L10" s="780"/>
      <c r="M10" s="778"/>
      <c r="N10" s="779"/>
      <c r="O10" s="780"/>
      <c r="P10" s="1632"/>
      <c r="Q10" s="2243"/>
      <c r="R10" s="2235"/>
      <c r="S10" s="2241"/>
      <c r="T10" s="1367">
        <v>40233</v>
      </c>
      <c r="U10" s="1366" t="s">
        <v>1928</v>
      </c>
      <c r="V10" s="1389">
        <v>1223.06</v>
      </c>
      <c r="Y10" s="447"/>
    </row>
    <row r="11" spans="1:25" s="1377" customFormat="1" ht="28.5" customHeight="1">
      <c r="A11" s="1365">
        <v>1</v>
      </c>
      <c r="B11" s="1364">
        <v>40086</v>
      </c>
      <c r="C11" s="1366" t="s">
        <v>1518</v>
      </c>
      <c r="D11" s="1366" t="s">
        <v>1144</v>
      </c>
      <c r="E11" s="721" t="s">
        <v>1145</v>
      </c>
      <c r="F11" s="1372" t="s">
        <v>133</v>
      </c>
      <c r="G11" s="1366" t="s">
        <v>1523</v>
      </c>
      <c r="H11" s="476">
        <v>1111111111.1099999</v>
      </c>
      <c r="I11" s="377" t="s">
        <v>579</v>
      </c>
      <c r="J11" s="81">
        <v>40259</v>
      </c>
      <c r="K11" s="1383">
        <v>6</v>
      </c>
      <c r="L11" s="724">
        <v>1244437500</v>
      </c>
      <c r="M11" s="726">
        <v>40375</v>
      </c>
      <c r="N11" s="727"/>
      <c r="O11" s="728">
        <v>856000000</v>
      </c>
      <c r="P11" s="364"/>
      <c r="Q11" s="325"/>
      <c r="R11" s="79"/>
      <c r="S11" s="34"/>
      <c r="T11" s="79"/>
      <c r="U11" s="3"/>
      <c r="V11" s="60"/>
      <c r="Y11" s="447"/>
    </row>
    <row r="12" spans="1:25" s="1378" customFormat="1" ht="28.5" customHeight="1">
      <c r="A12" s="758">
        <v>2</v>
      </c>
      <c r="B12" s="285">
        <v>40086</v>
      </c>
      <c r="C12" s="1373" t="s">
        <v>1518</v>
      </c>
      <c r="D12" s="265" t="s">
        <v>1144</v>
      </c>
      <c r="E12" s="265" t="s">
        <v>1145</v>
      </c>
      <c r="F12" s="759" t="s">
        <v>133</v>
      </c>
      <c r="G12" s="265" t="s">
        <v>1521</v>
      </c>
      <c r="H12" s="760">
        <v>2222222222.2199998</v>
      </c>
      <c r="I12" s="1346" t="s">
        <v>579</v>
      </c>
      <c r="J12" s="761">
        <v>40259</v>
      </c>
      <c r="K12" s="265">
        <v>6</v>
      </c>
      <c r="L12" s="763">
        <v>2488875000</v>
      </c>
      <c r="M12" s="761">
        <v>40375</v>
      </c>
      <c r="N12" s="760"/>
      <c r="O12" s="763">
        <v>1712000000</v>
      </c>
      <c r="P12" s="4">
        <v>40227</v>
      </c>
      <c r="Q12" s="489">
        <v>4888718.07</v>
      </c>
      <c r="R12" s="490">
        <f>O12-Q12</f>
        <v>1707111281.9300001</v>
      </c>
      <c r="S12" s="29" t="s">
        <v>1521</v>
      </c>
      <c r="T12" s="491"/>
      <c r="U12" s="467"/>
      <c r="V12" s="492"/>
      <c r="Y12" s="493"/>
    </row>
    <row r="13" spans="1:25" s="1378" customFormat="1" ht="28.5" customHeight="1">
      <c r="A13" s="764"/>
      <c r="B13" s="765"/>
      <c r="C13" s="766"/>
      <c r="D13" s="766"/>
      <c r="E13" s="766"/>
      <c r="F13" s="767"/>
      <c r="G13" s="766"/>
      <c r="H13" s="768"/>
      <c r="I13" s="769"/>
      <c r="J13" s="770"/>
      <c r="K13" s="766"/>
      <c r="L13" s="772"/>
      <c r="M13" s="770"/>
      <c r="N13" s="768"/>
      <c r="O13" s="772"/>
      <c r="P13" s="4">
        <v>40283</v>
      </c>
      <c r="Q13" s="489">
        <v>7066434</v>
      </c>
      <c r="R13" s="490">
        <f t="shared" ref="R13:R18" si="0">R12-Q13</f>
        <v>1700044847.9300001</v>
      </c>
      <c r="S13" s="29" t="s">
        <v>1521</v>
      </c>
      <c r="T13" s="491"/>
      <c r="U13" s="467"/>
      <c r="V13" s="492"/>
      <c r="Y13" s="493"/>
    </row>
    <row r="14" spans="1:25" s="1378" customFormat="1" ht="28.5" customHeight="1">
      <c r="A14" s="764"/>
      <c r="B14" s="765"/>
      <c r="C14" s="766"/>
      <c r="D14" s="766"/>
      <c r="E14" s="766"/>
      <c r="F14" s="767"/>
      <c r="G14" s="766"/>
      <c r="H14" s="768"/>
      <c r="I14" s="769"/>
      <c r="J14" s="770"/>
      <c r="K14" s="766"/>
      <c r="L14" s="772"/>
      <c r="M14" s="770"/>
      <c r="N14" s="768"/>
      <c r="O14" s="772"/>
      <c r="P14" s="4">
        <v>40436</v>
      </c>
      <c r="Q14" s="1395">
        <v>60022673.780000001</v>
      </c>
      <c r="R14" s="490">
        <f t="shared" si="0"/>
        <v>1640022174.1500001</v>
      </c>
      <c r="S14" s="422" t="s">
        <v>1521</v>
      </c>
      <c r="T14" s="491"/>
      <c r="U14" s="467"/>
      <c r="V14" s="492"/>
      <c r="Y14" s="493"/>
    </row>
    <row r="15" spans="1:25" s="1378" customFormat="1" ht="28.5" customHeight="1">
      <c r="A15" s="764"/>
      <c r="B15" s="765"/>
      <c r="C15" s="766"/>
      <c r="D15" s="766"/>
      <c r="E15" s="766"/>
      <c r="F15" s="767"/>
      <c r="G15" s="766"/>
      <c r="H15" s="1005"/>
      <c r="I15" s="1006"/>
      <c r="J15" s="770"/>
      <c r="K15" s="766"/>
      <c r="L15" s="1003"/>
      <c r="M15" s="770"/>
      <c r="N15" s="1004"/>
      <c r="O15" s="1003"/>
      <c r="P15" s="4">
        <v>40497</v>
      </c>
      <c r="Q15" s="1396">
        <v>132928628.17</v>
      </c>
      <c r="R15" s="490">
        <f t="shared" si="0"/>
        <v>1507093545.98</v>
      </c>
      <c r="S15" s="422" t="s">
        <v>1521</v>
      </c>
      <c r="T15" s="491"/>
      <c r="U15" s="467"/>
      <c r="V15" s="492"/>
      <c r="Y15" s="493"/>
    </row>
    <row r="16" spans="1:25" s="1378" customFormat="1" ht="28.5" customHeight="1">
      <c r="A16" s="764"/>
      <c r="B16" s="765"/>
      <c r="C16" s="766"/>
      <c r="D16" s="766"/>
      <c r="E16" s="766"/>
      <c r="F16" s="767"/>
      <c r="G16" s="766"/>
      <c r="H16" s="1005"/>
      <c r="I16" s="1006"/>
      <c r="J16" s="770"/>
      <c r="K16" s="766"/>
      <c r="L16" s="1003"/>
      <c r="M16" s="770"/>
      <c r="N16" s="1004"/>
      <c r="O16" s="1003"/>
      <c r="P16" s="362">
        <v>40526</v>
      </c>
      <c r="Q16" s="1397">
        <v>31689230</v>
      </c>
      <c r="R16" s="1011">
        <f t="shared" si="0"/>
        <v>1475404315.98</v>
      </c>
      <c r="S16" s="868" t="s">
        <v>1521</v>
      </c>
      <c r="T16" s="491"/>
      <c r="U16" s="467"/>
      <c r="V16" s="492"/>
      <c r="Y16" s="493"/>
    </row>
    <row r="17" spans="1:25" s="1378" customFormat="1" ht="28.5" customHeight="1">
      <c r="A17" s="764"/>
      <c r="B17" s="765"/>
      <c r="C17" s="766"/>
      <c r="D17" s="766"/>
      <c r="E17" s="766"/>
      <c r="F17" s="767"/>
      <c r="G17" s="766"/>
      <c r="H17" s="1005"/>
      <c r="I17" s="1006"/>
      <c r="J17" s="770"/>
      <c r="K17" s="766"/>
      <c r="L17" s="1003"/>
      <c r="M17" s="770"/>
      <c r="N17" s="1004"/>
      <c r="O17" s="1003"/>
      <c r="P17" s="4">
        <v>40192</v>
      </c>
      <c r="Q17" s="1396">
        <v>27355590</v>
      </c>
      <c r="R17" s="490">
        <f t="shared" si="0"/>
        <v>1448048725.98</v>
      </c>
      <c r="S17" s="422" t="s">
        <v>1521</v>
      </c>
      <c r="T17" s="491"/>
      <c r="U17" s="467"/>
      <c r="V17" s="492"/>
      <c r="Y17" s="493"/>
    </row>
    <row r="18" spans="1:25" s="1378" customFormat="1" ht="28.5" customHeight="1">
      <c r="A18" s="773"/>
      <c r="B18" s="774"/>
      <c r="C18" s="775"/>
      <c r="D18" s="775"/>
      <c r="E18" s="775"/>
      <c r="F18" s="391"/>
      <c r="G18" s="775"/>
      <c r="H18" s="960"/>
      <c r="I18" s="961"/>
      <c r="J18" s="778"/>
      <c r="K18" s="775"/>
      <c r="L18" s="962"/>
      <c r="M18" s="778"/>
      <c r="N18" s="963"/>
      <c r="O18" s="962"/>
      <c r="P18" s="362">
        <v>40588</v>
      </c>
      <c r="Q18" s="1398">
        <v>92300138.319999993</v>
      </c>
      <c r="R18" s="1011">
        <f t="shared" si="0"/>
        <v>1355748587.6600001</v>
      </c>
      <c r="S18" s="868" t="s">
        <v>1521</v>
      </c>
      <c r="T18" s="1361"/>
      <c r="U18" s="1362"/>
      <c r="V18" s="1363"/>
      <c r="Y18" s="493"/>
    </row>
    <row r="19" spans="1:25" s="1377" customFormat="1" ht="28.5" customHeight="1">
      <c r="A19" s="1365">
        <v>1</v>
      </c>
      <c r="B19" s="1364">
        <v>40087</v>
      </c>
      <c r="C19" s="725" t="s">
        <v>1525</v>
      </c>
      <c r="D19" s="1366" t="s">
        <v>1144</v>
      </c>
      <c r="E19" s="721" t="s">
        <v>1145</v>
      </c>
      <c r="F19" s="1372" t="s">
        <v>133</v>
      </c>
      <c r="G19" s="1366" t="s">
        <v>1523</v>
      </c>
      <c r="H19" s="476">
        <v>1111111111.1099999</v>
      </c>
      <c r="I19" s="1376" t="s">
        <v>579</v>
      </c>
      <c r="J19" s="1367">
        <v>40259</v>
      </c>
      <c r="K19" s="721">
        <v>6</v>
      </c>
      <c r="L19" s="724">
        <v>1262037500</v>
      </c>
      <c r="M19" s="726">
        <v>40375</v>
      </c>
      <c r="N19" s="727"/>
      <c r="O19" s="728">
        <v>1149487000</v>
      </c>
      <c r="P19" s="488"/>
      <c r="Q19" s="325"/>
      <c r="R19" s="79"/>
      <c r="S19" s="34"/>
      <c r="T19" s="79"/>
      <c r="U19" s="3"/>
      <c r="V19" s="60"/>
    </row>
    <row r="20" spans="1:25" s="1377" customFormat="1" ht="28.5" customHeight="1">
      <c r="A20" s="330">
        <v>2</v>
      </c>
      <c r="B20" s="1374">
        <v>40087</v>
      </c>
      <c r="C20" s="729" t="s">
        <v>1525</v>
      </c>
      <c r="D20" s="1381" t="s">
        <v>1144</v>
      </c>
      <c r="E20" s="1383" t="s">
        <v>1145</v>
      </c>
      <c r="F20" s="1375" t="s">
        <v>133</v>
      </c>
      <c r="G20" s="1381" t="s">
        <v>1521</v>
      </c>
      <c r="H20" s="57">
        <v>2222222222.2199998</v>
      </c>
      <c r="I20" s="377" t="s">
        <v>579</v>
      </c>
      <c r="J20" s="81">
        <v>40259</v>
      </c>
      <c r="K20" s="1383">
        <v>6</v>
      </c>
      <c r="L20" s="730">
        <v>2524075000</v>
      </c>
      <c r="M20" s="731">
        <v>40375</v>
      </c>
      <c r="N20" s="732"/>
      <c r="O20" s="733">
        <v>2298974000</v>
      </c>
      <c r="P20" s="364"/>
      <c r="Q20" s="325"/>
      <c r="R20" s="79"/>
      <c r="S20" s="34"/>
      <c r="T20" s="79"/>
      <c r="U20" s="3"/>
      <c r="V20" s="60"/>
    </row>
    <row r="21" spans="1:25" s="1377" customFormat="1" ht="28.5" customHeight="1">
      <c r="A21" s="1365">
        <v>1</v>
      </c>
      <c r="B21" s="1364">
        <v>40088</v>
      </c>
      <c r="C21" s="725" t="s">
        <v>1526</v>
      </c>
      <c r="D21" s="1366" t="s">
        <v>1144</v>
      </c>
      <c r="E21" s="721" t="s">
        <v>1145</v>
      </c>
      <c r="F21" s="1372" t="s">
        <v>133</v>
      </c>
      <c r="G21" s="1366" t="s">
        <v>1523</v>
      </c>
      <c r="H21" s="476">
        <v>1111111111.1099999</v>
      </c>
      <c r="I21" s="1376" t="s">
        <v>579</v>
      </c>
      <c r="J21" s="81">
        <v>40259</v>
      </c>
      <c r="K21" s="1383">
        <v>6</v>
      </c>
      <c r="L21" s="724">
        <v>1244437500</v>
      </c>
      <c r="M21" s="726">
        <v>40375</v>
      </c>
      <c r="N21" s="727"/>
      <c r="O21" s="728">
        <v>1150423500</v>
      </c>
      <c r="P21" s="364"/>
      <c r="Q21" s="325"/>
      <c r="R21" s="79"/>
      <c r="S21" s="34"/>
      <c r="T21" s="79"/>
      <c r="U21" s="3"/>
      <c r="V21" s="60"/>
    </row>
    <row r="22" spans="1:25" s="1377" customFormat="1" ht="28.5" customHeight="1">
      <c r="A22" s="330">
        <v>2</v>
      </c>
      <c r="B22" s="1374">
        <v>40088</v>
      </c>
      <c r="C22" s="729" t="s">
        <v>1526</v>
      </c>
      <c r="D22" s="1381" t="s">
        <v>1144</v>
      </c>
      <c r="E22" s="1383" t="s">
        <v>1145</v>
      </c>
      <c r="F22" s="1375" t="s">
        <v>133</v>
      </c>
      <c r="G22" s="1381" t="s">
        <v>1521</v>
      </c>
      <c r="H22" s="57">
        <v>2222222222.2199998</v>
      </c>
      <c r="I22" s="377" t="s">
        <v>579</v>
      </c>
      <c r="J22" s="81">
        <v>40259</v>
      </c>
      <c r="K22" s="1383">
        <v>6</v>
      </c>
      <c r="L22" s="730">
        <v>2488875000</v>
      </c>
      <c r="M22" s="731">
        <v>40375</v>
      </c>
      <c r="N22" s="732"/>
      <c r="O22" s="733">
        <v>2300847000</v>
      </c>
      <c r="P22" s="364"/>
      <c r="Q22" s="325"/>
      <c r="R22" s="79"/>
      <c r="S22" s="34"/>
      <c r="T22" s="79"/>
      <c r="U22" s="3"/>
      <c r="V22" s="60"/>
      <c r="Y22" s="31"/>
    </row>
    <row r="23" spans="1:25" s="1377" customFormat="1" ht="28.5" customHeight="1">
      <c r="A23" s="330">
        <v>1</v>
      </c>
      <c r="B23" s="1374">
        <v>40088</v>
      </c>
      <c r="C23" s="729" t="s">
        <v>1534</v>
      </c>
      <c r="D23" s="1381" t="s">
        <v>1144</v>
      </c>
      <c r="E23" s="1383" t="s">
        <v>1145</v>
      </c>
      <c r="F23" s="1375" t="s">
        <v>133</v>
      </c>
      <c r="G23" s="1381" t="s">
        <v>1523</v>
      </c>
      <c r="H23" s="476">
        <v>1111111111.1099999</v>
      </c>
      <c r="I23" s="377" t="s">
        <v>579</v>
      </c>
      <c r="J23" s="81">
        <v>40259</v>
      </c>
      <c r="K23" s="1383">
        <v>6</v>
      </c>
      <c r="L23" s="724">
        <v>1244437500</v>
      </c>
      <c r="M23" s="726">
        <v>40375</v>
      </c>
      <c r="N23" s="727"/>
      <c r="O23" s="728">
        <v>694980000</v>
      </c>
      <c r="P23" s="364"/>
      <c r="Q23" s="325"/>
      <c r="R23" s="79"/>
      <c r="S23" s="34"/>
      <c r="T23" s="79"/>
      <c r="U23" s="3"/>
      <c r="V23" s="60"/>
    </row>
    <row r="24" spans="1:25" s="1377" customFormat="1" ht="28.5" customHeight="1">
      <c r="A24" s="330">
        <v>2</v>
      </c>
      <c r="B24" s="1374">
        <v>40088</v>
      </c>
      <c r="C24" s="729" t="s">
        <v>1534</v>
      </c>
      <c r="D24" s="1381" t="s">
        <v>1144</v>
      </c>
      <c r="E24" s="1383" t="s">
        <v>1145</v>
      </c>
      <c r="F24" s="1375" t="s">
        <v>133</v>
      </c>
      <c r="G24" s="1381" t="s">
        <v>1521</v>
      </c>
      <c r="H24" s="57">
        <v>2222222222.2199998</v>
      </c>
      <c r="I24" s="377" t="s">
        <v>579</v>
      </c>
      <c r="J24" s="81">
        <v>40259</v>
      </c>
      <c r="K24" s="1383">
        <v>6</v>
      </c>
      <c r="L24" s="730">
        <v>2488875000</v>
      </c>
      <c r="M24" s="731">
        <v>40375</v>
      </c>
      <c r="N24" s="732"/>
      <c r="O24" s="733">
        <v>1389960000</v>
      </c>
      <c r="P24" s="364"/>
      <c r="Q24" s="325"/>
      <c r="R24" s="79"/>
      <c r="S24" s="34"/>
      <c r="T24" s="79"/>
      <c r="U24" s="3"/>
      <c r="V24" s="60"/>
    </row>
    <row r="25" spans="1:25" s="1377" customFormat="1" ht="28.5" customHeight="1">
      <c r="A25" s="330">
        <v>1</v>
      </c>
      <c r="B25" s="1374">
        <v>40116</v>
      </c>
      <c r="C25" s="734" t="s">
        <v>1613</v>
      </c>
      <c r="D25" s="1381" t="s">
        <v>1144</v>
      </c>
      <c r="E25" s="1383" t="s">
        <v>1145</v>
      </c>
      <c r="F25" s="1375" t="s">
        <v>133</v>
      </c>
      <c r="G25" s="1381" t="s">
        <v>1523</v>
      </c>
      <c r="H25" s="476">
        <v>1111111111.1099999</v>
      </c>
      <c r="I25" s="377" t="s">
        <v>579</v>
      </c>
      <c r="J25" s="81">
        <v>40259</v>
      </c>
      <c r="K25" s="1383">
        <v>6</v>
      </c>
      <c r="L25" s="724">
        <v>1271337500</v>
      </c>
      <c r="M25" s="726">
        <v>40375</v>
      </c>
      <c r="N25" s="727"/>
      <c r="O25" s="728">
        <v>1243275000</v>
      </c>
      <c r="P25" s="364"/>
      <c r="Q25" s="325"/>
      <c r="R25" s="79"/>
      <c r="S25" s="34"/>
      <c r="T25" s="79"/>
      <c r="U25" s="3"/>
      <c r="V25" s="60"/>
    </row>
    <row r="26" spans="1:25" s="1377" customFormat="1" ht="28.5" customHeight="1">
      <c r="A26" s="330">
        <v>2</v>
      </c>
      <c r="B26" s="1374">
        <v>40116</v>
      </c>
      <c r="C26" s="734" t="s">
        <v>1613</v>
      </c>
      <c r="D26" s="1381" t="s">
        <v>1144</v>
      </c>
      <c r="E26" s="1383" t="s">
        <v>1145</v>
      </c>
      <c r="F26" s="1375" t="s">
        <v>133</v>
      </c>
      <c r="G26" s="1381" t="s">
        <v>1521</v>
      </c>
      <c r="H26" s="57">
        <v>2222222222.2199998</v>
      </c>
      <c r="I26" s="377" t="s">
        <v>579</v>
      </c>
      <c r="J26" s="81">
        <v>40259</v>
      </c>
      <c r="K26" s="1383">
        <v>6</v>
      </c>
      <c r="L26" s="730">
        <v>2542675000</v>
      </c>
      <c r="M26" s="731">
        <v>40375</v>
      </c>
      <c r="N26" s="732"/>
      <c r="O26" s="733">
        <v>2486550000</v>
      </c>
      <c r="P26" s="364"/>
      <c r="Q26" s="325"/>
      <c r="R26" s="79"/>
      <c r="S26" s="34"/>
      <c r="T26" s="79"/>
      <c r="U26" s="3"/>
      <c r="V26" s="60"/>
    </row>
    <row r="27" spans="1:25" s="1377" customFormat="1" ht="28.5" customHeight="1">
      <c r="A27" s="330">
        <v>1</v>
      </c>
      <c r="B27" s="1374">
        <v>40121</v>
      </c>
      <c r="C27" s="735" t="s">
        <v>1625</v>
      </c>
      <c r="D27" s="1381" t="s">
        <v>1144</v>
      </c>
      <c r="E27" s="1383" t="s">
        <v>1145</v>
      </c>
      <c r="F27" s="1375" t="s">
        <v>133</v>
      </c>
      <c r="G27" s="1381" t="s">
        <v>1523</v>
      </c>
      <c r="H27" s="476">
        <v>1111111111.1099999</v>
      </c>
      <c r="I27" s="377" t="s">
        <v>579</v>
      </c>
      <c r="J27" s="81">
        <v>40259</v>
      </c>
      <c r="K27" s="1383">
        <v>6</v>
      </c>
      <c r="L27" s="724">
        <v>1244437500</v>
      </c>
      <c r="M27" s="726">
        <v>40375</v>
      </c>
      <c r="N27" s="727"/>
      <c r="O27" s="728">
        <v>620578257.86000001</v>
      </c>
      <c r="P27" s="364"/>
      <c r="Q27" s="325"/>
      <c r="R27" s="79"/>
      <c r="S27" s="34"/>
      <c r="T27" s="79"/>
      <c r="U27" s="3"/>
      <c r="V27" s="60"/>
    </row>
    <row r="28" spans="1:25" s="1377" customFormat="1" ht="28.5" customHeight="1">
      <c r="A28" s="330">
        <v>2</v>
      </c>
      <c r="B28" s="1374">
        <v>40121</v>
      </c>
      <c r="C28" s="735" t="s">
        <v>1625</v>
      </c>
      <c r="D28" s="1381" t="s">
        <v>1144</v>
      </c>
      <c r="E28" s="1383" t="s">
        <v>1145</v>
      </c>
      <c r="F28" s="1375" t="s">
        <v>133</v>
      </c>
      <c r="G28" s="1381" t="s">
        <v>1521</v>
      </c>
      <c r="H28" s="57">
        <v>2222222222.2199998</v>
      </c>
      <c r="I28" s="377" t="s">
        <v>579</v>
      </c>
      <c r="J28" s="81">
        <v>40259</v>
      </c>
      <c r="K28" s="1383">
        <v>6</v>
      </c>
      <c r="L28" s="730">
        <v>2488875000</v>
      </c>
      <c r="M28" s="731">
        <v>40375</v>
      </c>
      <c r="N28" s="732"/>
      <c r="O28" s="733">
        <v>1241156515.72</v>
      </c>
      <c r="P28" s="364"/>
      <c r="Q28" s="325"/>
      <c r="R28" s="79"/>
      <c r="S28" s="34"/>
      <c r="T28" s="79"/>
      <c r="U28" s="3"/>
      <c r="V28" s="60"/>
    </row>
    <row r="29" spans="1:25" s="1377" customFormat="1" ht="28.5" customHeight="1">
      <c r="A29" s="330">
        <v>1</v>
      </c>
      <c r="B29" s="1374">
        <v>40142</v>
      </c>
      <c r="C29" s="735" t="s">
        <v>1647</v>
      </c>
      <c r="D29" s="1381" t="s">
        <v>1144</v>
      </c>
      <c r="E29" s="1383" t="s">
        <v>1145</v>
      </c>
      <c r="F29" s="1375" t="s">
        <v>133</v>
      </c>
      <c r="G29" s="1381" t="s">
        <v>1523</v>
      </c>
      <c r="H29" s="476">
        <v>1111111111.1099999</v>
      </c>
      <c r="I29" s="377" t="s">
        <v>579</v>
      </c>
      <c r="J29" s="81">
        <v>40259</v>
      </c>
      <c r="K29" s="1383">
        <v>6</v>
      </c>
      <c r="L29" s="724">
        <v>1244437500</v>
      </c>
      <c r="M29" s="726">
        <v>40375</v>
      </c>
      <c r="N29" s="727"/>
      <c r="O29" s="728">
        <v>474550000</v>
      </c>
      <c r="P29" s="364"/>
      <c r="Q29" s="325"/>
      <c r="R29" s="79"/>
      <c r="S29" s="34"/>
      <c r="T29" s="79"/>
      <c r="U29" s="3"/>
      <c r="V29" s="60"/>
    </row>
    <row r="30" spans="1:25" s="1377" customFormat="1" ht="28.5" customHeight="1">
      <c r="A30" s="330">
        <v>2</v>
      </c>
      <c r="B30" s="1374">
        <v>40142</v>
      </c>
      <c r="C30" s="735" t="s">
        <v>1647</v>
      </c>
      <c r="D30" s="1381" t="s">
        <v>1144</v>
      </c>
      <c r="E30" s="1383" t="s">
        <v>1145</v>
      </c>
      <c r="F30" s="1375" t="s">
        <v>133</v>
      </c>
      <c r="G30" s="1381" t="s">
        <v>1521</v>
      </c>
      <c r="H30" s="57">
        <v>2222222222.2199998</v>
      </c>
      <c r="I30" s="377" t="s">
        <v>579</v>
      </c>
      <c r="J30" s="81">
        <v>40259</v>
      </c>
      <c r="K30" s="1383">
        <v>6</v>
      </c>
      <c r="L30" s="730">
        <v>2488875000</v>
      </c>
      <c r="M30" s="731">
        <v>40375</v>
      </c>
      <c r="N30" s="732"/>
      <c r="O30" s="733">
        <v>949100000</v>
      </c>
      <c r="P30" s="364"/>
      <c r="Q30" s="325"/>
      <c r="R30" s="79"/>
      <c r="S30" s="34"/>
      <c r="T30" s="79"/>
      <c r="U30" s="3"/>
      <c r="V30" s="60"/>
    </row>
    <row r="31" spans="1:25" s="1377" customFormat="1" ht="28.5" customHeight="1">
      <c r="A31" s="330">
        <v>1</v>
      </c>
      <c r="B31" s="1374">
        <v>40165</v>
      </c>
      <c r="C31" s="735" t="s">
        <v>1712</v>
      </c>
      <c r="D31" s="1381" t="s">
        <v>1144</v>
      </c>
      <c r="E31" s="1383" t="s">
        <v>1145</v>
      </c>
      <c r="F31" s="1375" t="s">
        <v>133</v>
      </c>
      <c r="G31" s="1381" t="s">
        <v>1523</v>
      </c>
      <c r="H31" s="476">
        <v>1111111111.1099999</v>
      </c>
      <c r="I31" s="377" t="s">
        <v>579</v>
      </c>
      <c r="J31" s="81">
        <v>40259</v>
      </c>
      <c r="K31" s="1383">
        <v>6</v>
      </c>
      <c r="L31" s="724">
        <v>1244437500</v>
      </c>
      <c r="M31" s="726">
        <v>40375</v>
      </c>
      <c r="N31" s="727"/>
      <c r="O31" s="728">
        <v>1160784100</v>
      </c>
      <c r="P31" s="364"/>
      <c r="Q31" s="325"/>
      <c r="R31" s="79"/>
      <c r="S31" s="34"/>
      <c r="T31" s="79"/>
      <c r="U31" s="3"/>
      <c r="V31" s="60"/>
    </row>
    <row r="32" spans="1:25" s="1377" customFormat="1" ht="28.5" customHeight="1" thickBot="1">
      <c r="A32" s="736">
        <v>2</v>
      </c>
      <c r="B32" s="1380">
        <v>40165</v>
      </c>
      <c r="C32" s="737" t="s">
        <v>1712</v>
      </c>
      <c r="D32" s="1382" t="s">
        <v>1144</v>
      </c>
      <c r="E32" s="1384" t="s">
        <v>1145</v>
      </c>
      <c r="F32" s="1385" t="s">
        <v>133</v>
      </c>
      <c r="G32" s="1382" t="s">
        <v>1521</v>
      </c>
      <c r="H32" s="73">
        <v>2222222222.2199998</v>
      </c>
      <c r="I32" s="738" t="s">
        <v>579</v>
      </c>
      <c r="J32" s="739">
        <v>40259</v>
      </c>
      <c r="K32" s="1384">
        <v>6</v>
      </c>
      <c r="L32" s="740">
        <v>2488875000</v>
      </c>
      <c r="M32" s="741">
        <v>40375</v>
      </c>
      <c r="N32" s="742"/>
      <c r="O32" s="743">
        <v>2321568200</v>
      </c>
      <c r="P32" s="25"/>
      <c r="Q32" s="366"/>
      <c r="R32" s="80"/>
      <c r="S32" s="65"/>
      <c r="T32" s="80"/>
      <c r="U32" s="9"/>
      <c r="V32" s="26"/>
    </row>
    <row r="33" spans="1:23" s="1377" customFormat="1" ht="14.25">
      <c r="F33" s="1387"/>
      <c r="H33" s="31"/>
      <c r="I33" s="16"/>
      <c r="J33" s="16"/>
      <c r="K33" s="16"/>
      <c r="L33" s="31"/>
      <c r="M33" s="31"/>
      <c r="N33" s="31"/>
      <c r="O33" s="31"/>
      <c r="Q33" s="31"/>
    </row>
    <row r="34" spans="1:23" s="1377" customFormat="1" ht="15.75" thickBot="1">
      <c r="F34" s="1387"/>
      <c r="G34" s="1386" t="s">
        <v>1931</v>
      </c>
      <c r="H34" s="367">
        <f>SUM(H6:H32)</f>
        <v>29999999999.640007</v>
      </c>
      <c r="I34" s="16"/>
      <c r="K34" s="1747" t="s">
        <v>1932</v>
      </c>
      <c r="L34" s="1747"/>
      <c r="M34" s="1747"/>
      <c r="N34" s="1747"/>
      <c r="O34" s="367">
        <f>SUM(O6:O32)</f>
        <v>22406483573.580002</v>
      </c>
      <c r="P34" s="2233" t="s">
        <v>1738</v>
      </c>
      <c r="Q34" s="2233"/>
      <c r="R34" s="2233"/>
      <c r="S34" s="367">
        <f>SUM(Q6:Q32)</f>
        <v>712501412.33999991</v>
      </c>
      <c r="T34" s="1747" t="s">
        <v>1783</v>
      </c>
      <c r="U34" s="1747"/>
      <c r="V34" s="367">
        <f>SUM(V6:V32)</f>
        <v>20644319.33038833</v>
      </c>
    </row>
    <row r="35" spans="1:23" s="1377" customFormat="1" ht="15.75" thickTop="1">
      <c r="F35" s="1387"/>
      <c r="H35" s="355"/>
      <c r="I35" s="16"/>
      <c r="J35" s="16"/>
      <c r="K35" s="16"/>
      <c r="M35" s="450"/>
      <c r="N35" s="450"/>
      <c r="O35" s="450"/>
      <c r="P35" s="450"/>
      <c r="Q35" s="450"/>
    </row>
    <row r="36" spans="1:23" ht="14.25">
      <c r="A36" s="1726" t="s">
        <v>1522</v>
      </c>
      <c r="B36" s="1726"/>
      <c r="C36" s="1726"/>
      <c r="D36" s="1726"/>
      <c r="E36" s="1726"/>
      <c r="F36" s="1726"/>
      <c r="G36" s="1726"/>
      <c r="H36" s="1726"/>
      <c r="I36" s="1726"/>
      <c r="J36" s="1726"/>
      <c r="K36" s="1726"/>
      <c r="L36" s="1726"/>
      <c r="M36" s="1726"/>
      <c r="N36" s="1726"/>
      <c r="O36" s="1726"/>
      <c r="P36" s="1726"/>
      <c r="Q36" s="1726"/>
      <c r="R36" s="1726"/>
      <c r="S36" s="1726"/>
      <c r="T36" s="1369"/>
      <c r="U36" s="1369"/>
      <c r="V36" s="1369"/>
      <c r="W36" s="1369"/>
    </row>
    <row r="37" spans="1:23" ht="12.75" customHeight="1">
      <c r="A37" s="2231" t="s">
        <v>1524</v>
      </c>
      <c r="B37" s="2231"/>
      <c r="C37" s="2231"/>
      <c r="D37" s="2231"/>
      <c r="E37" s="2231"/>
      <c r="F37" s="2231"/>
      <c r="G37" s="2231"/>
      <c r="H37" s="2231"/>
      <c r="I37" s="2231"/>
      <c r="J37" s="2231"/>
      <c r="K37" s="2231"/>
      <c r="L37" s="2231"/>
      <c r="M37" s="2231"/>
      <c r="N37" s="2231"/>
      <c r="O37" s="2231"/>
      <c r="P37" s="2231"/>
      <c r="Q37" s="2231"/>
      <c r="R37" s="2231"/>
      <c r="S37" s="2231"/>
      <c r="T37" s="1388"/>
      <c r="U37" s="1388"/>
    </row>
    <row r="38" spans="1:23" ht="14.25">
      <c r="A38" s="2232" t="s">
        <v>1834</v>
      </c>
      <c r="B38" s="2232"/>
      <c r="C38" s="2232"/>
      <c r="D38" s="2232"/>
      <c r="E38" s="2232"/>
      <c r="F38" s="2232"/>
      <c r="G38" s="2232"/>
      <c r="H38" s="2232"/>
      <c r="I38" s="2232"/>
      <c r="J38" s="2232"/>
      <c r="K38" s="2232"/>
      <c r="L38" s="2232"/>
      <c r="M38" s="2232"/>
      <c r="N38" s="2232"/>
      <c r="O38" s="2232"/>
      <c r="P38" s="2232"/>
      <c r="Q38" s="2232"/>
      <c r="R38" s="2232"/>
      <c r="S38" s="2232"/>
    </row>
    <row r="39" spans="1:23" ht="14.25">
      <c r="A39" s="2232" t="s">
        <v>1929</v>
      </c>
      <c r="B39" s="2232"/>
      <c r="C39" s="2232"/>
      <c r="D39" s="2232"/>
      <c r="E39" s="2232"/>
      <c r="F39" s="2232"/>
      <c r="G39" s="2232"/>
      <c r="H39" s="2232"/>
      <c r="I39" s="2232"/>
      <c r="J39" s="2232"/>
      <c r="K39" s="2232"/>
      <c r="L39" s="2232"/>
      <c r="M39" s="2232"/>
      <c r="N39" s="2232"/>
      <c r="O39" s="2232"/>
      <c r="P39" s="2232"/>
      <c r="Q39" s="2232"/>
      <c r="R39" s="2232"/>
      <c r="S39" s="2232"/>
    </row>
    <row r="40" spans="1:23" ht="14.25">
      <c r="A40" s="2232" t="s">
        <v>1771</v>
      </c>
      <c r="B40" s="2232"/>
      <c r="C40" s="2232"/>
      <c r="D40" s="2232"/>
      <c r="E40" s="2232"/>
      <c r="F40" s="2232"/>
      <c r="G40" s="2232"/>
      <c r="H40" s="2232"/>
      <c r="I40" s="2232"/>
      <c r="J40" s="2232"/>
      <c r="K40" s="2232"/>
      <c r="L40" s="2232"/>
      <c r="M40" s="2232"/>
      <c r="N40" s="2232"/>
      <c r="O40" s="2232"/>
      <c r="P40" s="2232"/>
      <c r="Q40" s="2232"/>
      <c r="R40" s="2232"/>
      <c r="S40" s="2232"/>
    </row>
    <row r="41" spans="1:23" ht="14.25" customHeight="1">
      <c r="A41" s="2231" t="s">
        <v>1830</v>
      </c>
      <c r="B41" s="2231"/>
      <c r="C41" s="2231"/>
      <c r="D41" s="2231"/>
      <c r="E41" s="2231"/>
      <c r="F41" s="2231"/>
      <c r="G41" s="2231"/>
      <c r="H41" s="2231"/>
      <c r="I41" s="2231"/>
      <c r="J41" s="2231"/>
      <c r="K41" s="2231"/>
      <c r="L41" s="2231"/>
      <c r="M41" s="2231"/>
      <c r="N41" s="2231"/>
      <c r="O41" s="2231"/>
      <c r="P41" s="2231"/>
      <c r="Q41" s="2231"/>
      <c r="R41" s="2231"/>
      <c r="S41" s="2231"/>
      <c r="T41" s="2231"/>
      <c r="U41" s="2231"/>
      <c r="V41" s="2231"/>
    </row>
    <row r="42" spans="1:23" ht="14.25" customHeight="1">
      <c r="A42" s="2231"/>
      <c r="B42" s="2231"/>
      <c r="C42" s="2231"/>
      <c r="D42" s="2231"/>
      <c r="E42" s="2231"/>
      <c r="F42" s="2231"/>
      <c r="G42" s="2231"/>
      <c r="H42" s="2231"/>
      <c r="I42" s="2231"/>
      <c r="J42" s="2231"/>
      <c r="K42" s="2231"/>
      <c r="L42" s="2231"/>
      <c r="M42" s="2231"/>
      <c r="N42" s="2231"/>
      <c r="O42" s="2231"/>
      <c r="P42" s="2231"/>
      <c r="Q42" s="2231"/>
      <c r="R42" s="2231"/>
      <c r="S42" s="2231"/>
      <c r="T42" s="2231"/>
      <c r="U42" s="2231"/>
      <c r="V42" s="2231"/>
    </row>
    <row r="43" spans="1:23" ht="12.75" customHeight="1">
      <c r="A43" s="2231" t="s">
        <v>1930</v>
      </c>
      <c r="B43" s="2231"/>
      <c r="C43" s="2231"/>
      <c r="D43" s="2231"/>
      <c r="E43" s="2231"/>
      <c r="F43" s="2231"/>
      <c r="G43" s="2231"/>
      <c r="H43" s="2231"/>
      <c r="I43" s="2231"/>
      <c r="J43" s="2231"/>
      <c r="K43" s="2231"/>
      <c r="L43" s="2231"/>
      <c r="M43" s="2231"/>
      <c r="N43" s="2231"/>
      <c r="O43" s="2231"/>
      <c r="P43" s="2231"/>
      <c r="Q43" s="2231"/>
      <c r="R43" s="2231"/>
      <c r="S43" s="2231"/>
      <c r="T43" s="2231"/>
      <c r="U43" s="2231"/>
      <c r="V43" s="2231"/>
    </row>
    <row r="44" spans="1:23">
      <c r="A44" s="451"/>
      <c r="B44" s="451"/>
      <c r="C44" s="451"/>
      <c r="D44" s="451"/>
      <c r="E44" s="451"/>
      <c r="F44" s="451"/>
      <c r="G44" s="451"/>
      <c r="H44" s="451"/>
      <c r="I44" s="451"/>
      <c r="J44" s="451"/>
      <c r="K44" s="451"/>
      <c r="L44" s="451"/>
      <c r="M44" s="451"/>
      <c r="N44" s="451"/>
      <c r="O44" s="451"/>
    </row>
    <row r="763" spans="6:6">
      <c r="F763" s="805" t="s">
        <v>1862</v>
      </c>
    </row>
  </sheetData>
  <protectedRanges>
    <protectedRange sqref="R6:R10" name="Range1"/>
  </protectedRanges>
  <mergeCells count="32">
    <mergeCell ref="A43:V43"/>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 ref="R6:R7"/>
    <mergeCell ref="S6:S7"/>
    <mergeCell ref="P6:P7"/>
    <mergeCell ref="R9:R10"/>
    <mergeCell ref="S9:S10"/>
    <mergeCell ref="P9:P10"/>
    <mergeCell ref="Q9:Q10"/>
    <mergeCell ref="A41:V42"/>
    <mergeCell ref="T34:U34"/>
    <mergeCell ref="A37:S37"/>
    <mergeCell ref="A38:S38"/>
    <mergeCell ref="A39:S39"/>
    <mergeCell ref="A40:S40"/>
    <mergeCell ref="A36:S36"/>
    <mergeCell ref="K34:N34"/>
    <mergeCell ref="P34:R34"/>
  </mergeCells>
  <pageMargins left="0.7" right="0.7" top="0.75" bottom="0.75" header="0.3" footer="0.3"/>
  <pageSetup paperSize="5" scale="42"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dimension ref="A1:R1276"/>
  <sheetViews>
    <sheetView view="pageBreakPreview" zoomScale="80" zoomScaleNormal="80" zoomScaleSheetLayoutView="80" zoomScalePageLayoutView="85" workbookViewId="0">
      <selection sqref="A1:M1"/>
    </sheetView>
  </sheetViews>
  <sheetFormatPr defaultRowHeight="14.25"/>
  <cols>
    <col min="1" max="1" width="12.5703125" style="16" bestFit="1" customWidth="1"/>
    <col min="2" max="2" width="53.5703125" style="1515" customWidth="1"/>
    <col min="3" max="3" width="18.28515625" style="1515" bestFit="1" customWidth="1"/>
    <col min="4" max="4" width="6.28515625" style="16" bestFit="1" customWidth="1"/>
    <col min="5" max="5" width="13.140625" style="16" bestFit="1" customWidth="1"/>
    <col min="6" max="6" width="51.42578125" style="1516" bestFit="1" customWidth="1"/>
    <col min="7" max="7" width="27" style="1515" customWidth="1"/>
    <col min="8" max="8" width="12.7109375" style="1503" customWidth="1"/>
    <col min="9" max="9" width="5.85546875" style="1515" bestFit="1" customWidth="1"/>
    <col min="10" max="10" width="13.140625" style="16" customWidth="1"/>
    <col min="11" max="11" width="25.5703125" style="1515" bestFit="1" customWidth="1"/>
    <col min="12" max="12" width="19.28515625" style="1515" bestFit="1" customWidth="1"/>
    <col min="13" max="13" width="42.140625" style="1515" customWidth="1"/>
    <col min="14" max="14" width="5" style="1515" customWidth="1"/>
    <col min="15" max="15" width="18" style="1515" bestFit="1" customWidth="1"/>
    <col min="16" max="17" width="9.140625" style="1515"/>
    <col min="18" max="18" width="18.42578125" style="1515" bestFit="1" customWidth="1"/>
    <col min="19" max="16384" width="9.140625" style="1515"/>
  </cols>
  <sheetData>
    <row r="1" spans="1:13" ht="15">
      <c r="A1" s="2252" t="s">
        <v>480</v>
      </c>
      <c r="B1" s="2252"/>
      <c r="C1" s="2252"/>
      <c r="D1" s="2252"/>
      <c r="E1" s="2252"/>
      <c r="F1" s="2252"/>
      <c r="G1" s="2252"/>
      <c r="H1" s="2252"/>
      <c r="I1" s="2252"/>
      <c r="J1" s="2252"/>
      <c r="K1" s="2252"/>
      <c r="L1" s="2252"/>
      <c r="M1" s="2252"/>
    </row>
    <row r="2" spans="1:13" ht="11.25" customHeight="1" thickBot="1">
      <c r="A2" s="2253"/>
      <c r="B2" s="2253"/>
      <c r="C2" s="2253"/>
      <c r="D2" s="2253"/>
      <c r="E2" s="2253"/>
      <c r="F2" s="2253"/>
      <c r="G2" s="2253"/>
      <c r="H2" s="2253"/>
      <c r="I2" s="2253"/>
      <c r="J2" s="2253"/>
      <c r="K2" s="2253"/>
      <c r="L2" s="2253"/>
      <c r="M2" s="2253"/>
    </row>
    <row r="3" spans="1:13" ht="12.75" customHeight="1">
      <c r="A3" s="2254" t="s">
        <v>5</v>
      </c>
      <c r="B3" s="1012" t="s">
        <v>1402</v>
      </c>
      <c r="C3" s="1012"/>
      <c r="D3" s="1013"/>
      <c r="E3" s="2256" t="s">
        <v>9</v>
      </c>
      <c r="F3" s="2256" t="s">
        <v>1272</v>
      </c>
      <c r="G3" s="2256" t="s">
        <v>326</v>
      </c>
      <c r="H3" s="2256" t="s">
        <v>10</v>
      </c>
      <c r="I3" s="2027" t="s">
        <v>1812</v>
      </c>
      <c r="J3" s="1743" t="s">
        <v>443</v>
      </c>
      <c r="K3" s="1743"/>
      <c r="L3" s="1743"/>
      <c r="M3" s="1677"/>
    </row>
    <row r="4" spans="1:13" s="1517" customFormat="1" ht="30.75" thickBot="1">
      <c r="A4" s="2255"/>
      <c r="B4" s="1014" t="s">
        <v>6</v>
      </c>
      <c r="C4" s="1015" t="s">
        <v>7</v>
      </c>
      <c r="D4" s="1015" t="s">
        <v>8</v>
      </c>
      <c r="E4" s="2257"/>
      <c r="F4" s="2257"/>
      <c r="G4" s="2258"/>
      <c r="H4" s="2257"/>
      <c r="I4" s="2028"/>
      <c r="J4" s="1513" t="s">
        <v>446</v>
      </c>
      <c r="K4" s="1514" t="s">
        <v>444</v>
      </c>
      <c r="L4" s="1514" t="s">
        <v>456</v>
      </c>
      <c r="M4" s="1523" t="s">
        <v>445</v>
      </c>
    </row>
    <row r="5" spans="1:13" ht="28.5" customHeight="1">
      <c r="A5" s="1016">
        <v>39916</v>
      </c>
      <c r="B5" s="1017" t="s">
        <v>1317</v>
      </c>
      <c r="C5" s="1017" t="s">
        <v>1124</v>
      </c>
      <c r="D5" s="1018" t="s">
        <v>1125</v>
      </c>
      <c r="E5" s="1018" t="s">
        <v>133</v>
      </c>
      <c r="F5" s="1019" t="s">
        <v>1318</v>
      </c>
      <c r="G5" s="1020">
        <v>376000000</v>
      </c>
      <c r="H5" s="1018" t="s">
        <v>591</v>
      </c>
      <c r="I5" s="1021"/>
      <c r="J5" s="462">
        <v>39976</v>
      </c>
      <c r="K5" s="1022">
        <v>284590000</v>
      </c>
      <c r="L5" s="1023">
        <f>G5+K5</f>
        <v>660590000</v>
      </c>
      <c r="M5" s="420" t="s">
        <v>447</v>
      </c>
    </row>
    <row r="6" spans="1:13" ht="28.5" customHeight="1">
      <c r="A6" s="1024"/>
      <c r="B6" s="1025"/>
      <c r="C6" s="1025"/>
      <c r="D6" s="1026"/>
      <c r="E6" s="1026"/>
      <c r="F6" s="1027"/>
      <c r="G6" s="1028"/>
      <c r="H6" s="1026"/>
      <c r="I6" s="1029"/>
      <c r="J6" s="463">
        <v>40086</v>
      </c>
      <c r="K6" s="1030">
        <v>121910000</v>
      </c>
      <c r="L6" s="1031">
        <f>L5+K6</f>
        <v>782500000</v>
      </c>
      <c r="M6" s="452" t="s">
        <v>1520</v>
      </c>
    </row>
    <row r="7" spans="1:13" ht="28.5" customHeight="1">
      <c r="A7" s="1024"/>
      <c r="B7" s="1025"/>
      <c r="C7" s="1025"/>
      <c r="D7" s="1026"/>
      <c r="E7" s="1026"/>
      <c r="F7" s="1027"/>
      <c r="G7" s="1028"/>
      <c r="H7" s="1026"/>
      <c r="I7" s="1029"/>
      <c r="J7" s="464">
        <v>40177</v>
      </c>
      <c r="K7" s="1032">
        <v>131340000</v>
      </c>
      <c r="L7" s="1033">
        <f>L6+K7</f>
        <v>913840000</v>
      </c>
      <c r="M7" s="421" t="s">
        <v>1772</v>
      </c>
    </row>
    <row r="8" spans="1:13" ht="28.5" customHeight="1">
      <c r="A8" s="1024"/>
      <c r="B8" s="1025"/>
      <c r="C8" s="1025"/>
      <c r="D8" s="1026"/>
      <c r="E8" s="1026"/>
      <c r="F8" s="1027"/>
      <c r="G8" s="1028"/>
      <c r="H8" s="1026"/>
      <c r="I8" s="1029"/>
      <c r="J8" s="464">
        <v>40263</v>
      </c>
      <c r="K8" s="1032">
        <v>-355530000</v>
      </c>
      <c r="L8" s="1033">
        <f>L7+K8</f>
        <v>558310000</v>
      </c>
      <c r="M8" s="421" t="s">
        <v>447</v>
      </c>
    </row>
    <row r="9" spans="1:13" ht="28.5" customHeight="1">
      <c r="A9" s="1024"/>
      <c r="B9" s="1025"/>
      <c r="C9" s="1025"/>
      <c r="D9" s="1026"/>
      <c r="E9" s="1026"/>
      <c r="F9" s="1027"/>
      <c r="G9" s="1028"/>
      <c r="H9" s="1026"/>
      <c r="I9" s="1029"/>
      <c r="J9" s="464">
        <v>40373</v>
      </c>
      <c r="K9" s="1032">
        <v>128690000</v>
      </c>
      <c r="L9" s="1033">
        <f>L8+K9</f>
        <v>687000000</v>
      </c>
      <c r="M9" s="421" t="s">
        <v>447</v>
      </c>
    </row>
    <row r="10" spans="1:13" ht="28.5" customHeight="1">
      <c r="A10" s="1024"/>
      <c r="B10" s="1025"/>
      <c r="C10" s="1025"/>
      <c r="D10" s="1026"/>
      <c r="E10" s="1026"/>
      <c r="F10" s="1027"/>
      <c r="G10" s="1028"/>
      <c r="H10" s="1026"/>
      <c r="I10" s="1029"/>
      <c r="J10" s="464">
        <v>40451</v>
      </c>
      <c r="K10" s="1032">
        <v>4000000</v>
      </c>
      <c r="L10" s="1033">
        <f t="shared" ref="L10" si="0">L9+K10</f>
        <v>691000000</v>
      </c>
      <c r="M10" s="421" t="s">
        <v>2213</v>
      </c>
    </row>
    <row r="11" spans="1:13" ht="28.5" customHeight="1">
      <c r="A11" s="1024"/>
      <c r="B11" s="1025"/>
      <c r="C11" s="1025"/>
      <c r="D11" s="1026"/>
      <c r="E11" s="1026"/>
      <c r="F11" s="1027"/>
      <c r="G11" s="1028"/>
      <c r="H11" s="1026"/>
      <c r="I11" s="1029"/>
      <c r="J11" s="464">
        <v>40451</v>
      </c>
      <c r="K11" s="1034">
        <v>59807784</v>
      </c>
      <c r="L11" s="1033">
        <f t="shared" ref="L11:L15" si="1">L10+K11</f>
        <v>750807784</v>
      </c>
      <c r="M11" s="421" t="s">
        <v>447</v>
      </c>
    </row>
    <row r="12" spans="1:13" ht="28.5" customHeight="1">
      <c r="A12" s="1024"/>
      <c r="B12" s="1025"/>
      <c r="C12" s="1025"/>
      <c r="D12" s="1026"/>
      <c r="E12" s="1026"/>
      <c r="F12" s="1027"/>
      <c r="G12" s="1028"/>
      <c r="H12" s="1026"/>
      <c r="I12" s="1029"/>
      <c r="J12" s="464">
        <v>40498</v>
      </c>
      <c r="K12" s="1034">
        <v>-700000</v>
      </c>
      <c r="L12" s="1033">
        <f t="shared" si="1"/>
        <v>750107784</v>
      </c>
      <c r="M12" s="421" t="s">
        <v>1973</v>
      </c>
    </row>
    <row r="13" spans="1:13" ht="28.5" customHeight="1">
      <c r="A13" s="1024"/>
      <c r="B13" s="1025"/>
      <c r="C13" s="1025"/>
      <c r="D13" s="1026"/>
      <c r="E13" s="1026"/>
      <c r="F13" s="1027"/>
      <c r="G13" s="1028"/>
      <c r="H13" s="1026"/>
      <c r="I13" s="1029"/>
      <c r="J13" s="464">
        <v>40527</v>
      </c>
      <c r="K13" s="1034">
        <v>64400000</v>
      </c>
      <c r="L13" s="1033">
        <f t="shared" si="1"/>
        <v>814507784</v>
      </c>
      <c r="M13" s="421" t="s">
        <v>447</v>
      </c>
    </row>
    <row r="14" spans="1:13" ht="28.5" customHeight="1">
      <c r="A14" s="1024"/>
      <c r="B14" s="1025"/>
      <c r="C14" s="1025"/>
      <c r="D14" s="1026"/>
      <c r="E14" s="1026"/>
      <c r="F14" s="1027"/>
      <c r="G14" s="1028"/>
      <c r="H14" s="1026"/>
      <c r="I14" s="1258"/>
      <c r="J14" s="464">
        <v>40549</v>
      </c>
      <c r="K14" s="1034">
        <v>-639</v>
      </c>
      <c r="L14" s="1033">
        <f t="shared" si="1"/>
        <v>814507145</v>
      </c>
      <c r="M14" s="421" t="s">
        <v>447</v>
      </c>
    </row>
    <row r="15" spans="1:13" ht="28.5" customHeight="1">
      <c r="A15" s="1024"/>
      <c r="B15" s="1025"/>
      <c r="C15" s="1025"/>
      <c r="D15" s="1026"/>
      <c r="E15" s="1026"/>
      <c r="F15" s="1027"/>
      <c r="G15" s="1028"/>
      <c r="H15" s="1026"/>
      <c r="I15" s="1029"/>
      <c r="J15" s="464">
        <v>40556</v>
      </c>
      <c r="K15" s="1034">
        <v>-2300000</v>
      </c>
      <c r="L15" s="1033">
        <f t="shared" si="1"/>
        <v>812207145</v>
      </c>
      <c r="M15" s="421" t="s">
        <v>1973</v>
      </c>
    </row>
    <row r="16" spans="1:13" ht="28.5" customHeight="1">
      <c r="A16" s="1024"/>
      <c r="B16" s="1025"/>
      <c r="C16" s="1025"/>
      <c r="D16" s="1026"/>
      <c r="E16" s="1026"/>
      <c r="F16" s="1027"/>
      <c r="G16" s="1047"/>
      <c r="H16" s="1048"/>
      <c r="I16" s="1035"/>
      <c r="J16" s="464">
        <v>40590</v>
      </c>
      <c r="K16" s="1034">
        <v>100000</v>
      </c>
      <c r="L16" s="1033">
        <f>L15+K16</f>
        <v>812307145</v>
      </c>
      <c r="M16" s="421" t="s">
        <v>1973</v>
      </c>
    </row>
    <row r="17" spans="1:13" ht="28.5" customHeight="1">
      <c r="A17" s="1036">
        <v>39916</v>
      </c>
      <c r="B17" s="1037" t="s">
        <v>1319</v>
      </c>
      <c r="C17" s="1037" t="s">
        <v>1320</v>
      </c>
      <c r="D17" s="1038" t="s">
        <v>1005</v>
      </c>
      <c r="E17" s="1038" t="s">
        <v>133</v>
      </c>
      <c r="F17" s="1039" t="s">
        <v>1318</v>
      </c>
      <c r="G17" s="1040">
        <v>2071000000</v>
      </c>
      <c r="H17" s="1038" t="s">
        <v>591</v>
      </c>
      <c r="I17" s="1029"/>
      <c r="J17" s="464">
        <v>39976</v>
      </c>
      <c r="K17" s="1032">
        <v>-991580000</v>
      </c>
      <c r="L17" s="1033">
        <f>G17+K17</f>
        <v>1079420000</v>
      </c>
      <c r="M17" s="421" t="s">
        <v>447</v>
      </c>
    </row>
    <row r="18" spans="1:13" ht="28.5" customHeight="1">
      <c r="A18" s="1024"/>
      <c r="B18" s="1025"/>
      <c r="C18" s="1025"/>
      <c r="D18" s="1026"/>
      <c r="E18" s="1026"/>
      <c r="F18" s="1027"/>
      <c r="G18" s="1028"/>
      <c r="H18" s="1026"/>
      <c r="I18" s="1029"/>
      <c r="J18" s="464">
        <v>40086</v>
      </c>
      <c r="K18" s="1032">
        <v>1010180000</v>
      </c>
      <c r="L18" s="1033">
        <f t="shared" ref="L18:L25" si="2">L17+K18</f>
        <v>2089600000</v>
      </c>
      <c r="M18" s="452" t="s">
        <v>1520</v>
      </c>
    </row>
    <row r="19" spans="1:13" ht="28.5" customHeight="1">
      <c r="A19" s="1024"/>
      <c r="B19" s="1025"/>
      <c r="C19" s="1025"/>
      <c r="D19" s="1026"/>
      <c r="E19" s="1026"/>
      <c r="F19" s="1027"/>
      <c r="G19" s="1028"/>
      <c r="H19" s="1026"/>
      <c r="I19" s="1029"/>
      <c r="J19" s="464">
        <v>40177</v>
      </c>
      <c r="K19" s="1032">
        <v>-105410000</v>
      </c>
      <c r="L19" s="1033">
        <f t="shared" si="2"/>
        <v>1984190000</v>
      </c>
      <c r="M19" s="421" t="s">
        <v>1772</v>
      </c>
    </row>
    <row r="20" spans="1:13" ht="28.5" customHeight="1">
      <c r="A20" s="1024"/>
      <c r="B20" s="1025"/>
      <c r="C20" s="1025"/>
      <c r="D20" s="1026"/>
      <c r="E20" s="1026"/>
      <c r="F20" s="1027"/>
      <c r="G20" s="1028"/>
      <c r="H20" s="1026"/>
      <c r="I20" s="1029"/>
      <c r="J20" s="464">
        <v>40263</v>
      </c>
      <c r="K20" s="1032">
        <v>-199300000</v>
      </c>
      <c r="L20" s="1033">
        <f t="shared" si="2"/>
        <v>1784890000</v>
      </c>
      <c r="M20" s="421" t="s">
        <v>1832</v>
      </c>
    </row>
    <row r="21" spans="1:13" ht="28.5" customHeight="1">
      <c r="A21" s="1024"/>
      <c r="B21" s="1025"/>
      <c r="C21" s="1025"/>
      <c r="D21" s="1026"/>
      <c r="E21" s="1026"/>
      <c r="F21" s="1027"/>
      <c r="G21" s="1028"/>
      <c r="H21" s="1026"/>
      <c r="I21" s="1029"/>
      <c r="J21" s="464">
        <v>40287</v>
      </c>
      <c r="K21" s="1032">
        <v>-230000</v>
      </c>
      <c r="L21" s="1033">
        <f t="shared" si="2"/>
        <v>1784660000</v>
      </c>
      <c r="M21" s="421" t="s">
        <v>1855</v>
      </c>
    </row>
    <row r="22" spans="1:13" ht="28.5" customHeight="1">
      <c r="A22" s="1024"/>
      <c r="B22" s="1025"/>
      <c r="C22" s="1025"/>
      <c r="D22" s="1026"/>
      <c r="E22" s="1026"/>
      <c r="F22" s="1027"/>
      <c r="G22" s="1028"/>
      <c r="H22" s="1026"/>
      <c r="I22" s="1029"/>
      <c r="J22" s="464">
        <v>40312</v>
      </c>
      <c r="K22" s="1032">
        <v>-3000000</v>
      </c>
      <c r="L22" s="1033">
        <f t="shared" si="2"/>
        <v>1781660000</v>
      </c>
      <c r="M22" s="421" t="s">
        <v>1884</v>
      </c>
    </row>
    <row r="23" spans="1:13" ht="28.5" customHeight="1">
      <c r="A23" s="1024"/>
      <c r="B23" s="1025"/>
      <c r="C23" s="1025"/>
      <c r="D23" s="1026"/>
      <c r="E23" s="1026"/>
      <c r="F23" s="1027"/>
      <c r="G23" s="1028"/>
      <c r="H23" s="1026"/>
      <c r="I23" s="1029"/>
      <c r="J23" s="464">
        <v>40345</v>
      </c>
      <c r="K23" s="1032">
        <v>-12280000</v>
      </c>
      <c r="L23" s="1033">
        <f t="shared" si="2"/>
        <v>1769380000</v>
      </c>
      <c r="M23" s="421" t="s">
        <v>1903</v>
      </c>
    </row>
    <row r="24" spans="1:13" ht="28.5" customHeight="1">
      <c r="A24" s="1024"/>
      <c r="B24" s="1025"/>
      <c r="C24" s="1025"/>
      <c r="D24" s="1026"/>
      <c r="E24" s="1026"/>
      <c r="F24" s="1027"/>
      <c r="G24" s="1028"/>
      <c r="H24" s="1026"/>
      <c r="I24" s="1029"/>
      <c r="J24" s="464">
        <v>40373</v>
      </c>
      <c r="K24" s="1032">
        <v>-757680000</v>
      </c>
      <c r="L24" s="1033">
        <f t="shared" si="2"/>
        <v>1011700000</v>
      </c>
      <c r="M24" s="421" t="s">
        <v>447</v>
      </c>
    </row>
    <row r="25" spans="1:13" ht="28.5" customHeight="1">
      <c r="A25" s="1024"/>
      <c r="B25" s="1025"/>
      <c r="C25" s="1025"/>
      <c r="D25" s="1026"/>
      <c r="E25" s="1026"/>
      <c r="F25" s="1027"/>
      <c r="G25" s="1028"/>
      <c r="H25" s="1026"/>
      <c r="I25" s="1029"/>
      <c r="J25" s="464">
        <v>40375</v>
      </c>
      <c r="K25" s="1032">
        <v>-7110000</v>
      </c>
      <c r="L25" s="1033">
        <f t="shared" si="2"/>
        <v>1004590000</v>
      </c>
      <c r="M25" s="421" t="s">
        <v>1903</v>
      </c>
    </row>
    <row r="26" spans="1:13" ht="28.5" customHeight="1">
      <c r="A26" s="1024"/>
      <c r="B26" s="1025"/>
      <c r="C26" s="1025"/>
      <c r="D26" s="1026"/>
      <c r="E26" s="1026"/>
      <c r="F26" s="1027"/>
      <c r="G26" s="1028"/>
      <c r="H26" s="1026"/>
      <c r="I26" s="1029"/>
      <c r="J26" s="464">
        <v>40403</v>
      </c>
      <c r="K26" s="1034">
        <v>-6300000</v>
      </c>
      <c r="L26" s="1033">
        <f>L25+K26</f>
        <v>998290000</v>
      </c>
      <c r="M26" s="421" t="s">
        <v>1903</v>
      </c>
    </row>
    <row r="27" spans="1:13" ht="28.5" customHeight="1">
      <c r="A27" s="1024"/>
      <c r="B27" s="1025"/>
      <c r="C27" s="1025"/>
      <c r="D27" s="1026"/>
      <c r="E27" s="1026"/>
      <c r="F27" s="1027"/>
      <c r="G27" s="1028"/>
      <c r="H27" s="1026"/>
      <c r="I27" s="1029"/>
      <c r="J27" s="464">
        <v>40436</v>
      </c>
      <c r="K27" s="1034">
        <v>-8300000</v>
      </c>
      <c r="L27" s="1033">
        <f>L26+K27</f>
        <v>989990000</v>
      </c>
      <c r="M27" s="421" t="s">
        <v>1903</v>
      </c>
    </row>
    <row r="28" spans="1:13" ht="28.5" customHeight="1">
      <c r="A28" s="1024"/>
      <c r="B28" s="1025"/>
      <c r="C28" s="1025"/>
      <c r="D28" s="1026"/>
      <c r="E28" s="1026"/>
      <c r="F28" s="1027"/>
      <c r="G28" s="1028"/>
      <c r="H28" s="1026"/>
      <c r="I28" s="1029"/>
      <c r="J28" s="464">
        <v>40451</v>
      </c>
      <c r="K28" s="1032">
        <v>32400000</v>
      </c>
      <c r="L28" s="1033">
        <f t="shared" ref="L28" si="3">L27+K28</f>
        <v>1022390000</v>
      </c>
      <c r="M28" s="421" t="s">
        <v>2213</v>
      </c>
    </row>
    <row r="29" spans="1:13" ht="28.5" customHeight="1">
      <c r="A29" s="1024"/>
      <c r="B29" s="1025"/>
      <c r="C29" s="1025"/>
      <c r="D29" s="1026"/>
      <c r="E29" s="1026"/>
      <c r="F29" s="1027"/>
      <c r="G29" s="1028"/>
      <c r="H29" s="1026"/>
      <c r="I29" s="1029"/>
      <c r="J29" s="464">
        <v>40451</v>
      </c>
      <c r="K29" s="1034">
        <v>101287484</v>
      </c>
      <c r="L29" s="1033">
        <f>L28+K29</f>
        <v>1123677484</v>
      </c>
      <c r="M29" s="421" t="s">
        <v>447</v>
      </c>
    </row>
    <row r="30" spans="1:13" ht="28.5" customHeight="1">
      <c r="A30" s="1024"/>
      <c r="B30" s="1025"/>
      <c r="C30" s="1025"/>
      <c r="D30" s="1026"/>
      <c r="E30" s="1026"/>
      <c r="F30" s="1027"/>
      <c r="G30" s="1028"/>
      <c r="H30" s="1026"/>
      <c r="I30" s="1029"/>
      <c r="J30" s="464">
        <v>40466</v>
      </c>
      <c r="K30" s="1032">
        <v>-1400000</v>
      </c>
      <c r="L30" s="1033">
        <f t="shared" ref="L30" si="4">L29+K30</f>
        <v>1122277484</v>
      </c>
      <c r="M30" s="421" t="s">
        <v>1973</v>
      </c>
    </row>
    <row r="31" spans="1:13" ht="28.5" customHeight="1">
      <c r="A31" s="1024"/>
      <c r="B31" s="1025"/>
      <c r="C31" s="1025"/>
      <c r="D31" s="1026"/>
      <c r="E31" s="1026"/>
      <c r="F31" s="1027"/>
      <c r="G31" s="1028"/>
      <c r="H31" s="1026"/>
      <c r="I31" s="1029"/>
      <c r="J31" s="464">
        <v>40498</v>
      </c>
      <c r="K31" s="1034">
        <v>-3200000</v>
      </c>
      <c r="L31" s="1033">
        <f>L30+K31</f>
        <v>1119077484</v>
      </c>
      <c r="M31" s="421" t="s">
        <v>1973</v>
      </c>
    </row>
    <row r="32" spans="1:13" ht="28.5" customHeight="1">
      <c r="A32" s="1024"/>
      <c r="B32" s="1025"/>
      <c r="C32" s="1025"/>
      <c r="D32" s="1026"/>
      <c r="E32" s="1026"/>
      <c r="F32" s="1027"/>
      <c r="G32" s="1028"/>
      <c r="H32" s="1026"/>
      <c r="I32" s="1258"/>
      <c r="J32" s="464">
        <v>40549</v>
      </c>
      <c r="K32" s="1034">
        <v>-981</v>
      </c>
      <c r="L32" s="1033">
        <f>L31+K32</f>
        <v>1119076503</v>
      </c>
      <c r="M32" s="421" t="s">
        <v>447</v>
      </c>
    </row>
    <row r="33" spans="1:13" ht="28.5" customHeight="1">
      <c r="A33" s="1024"/>
      <c r="B33" s="1025"/>
      <c r="C33" s="1025"/>
      <c r="D33" s="1026"/>
      <c r="E33" s="1026"/>
      <c r="F33" s="1027"/>
      <c r="G33" s="1028"/>
      <c r="H33" s="1026"/>
      <c r="I33" s="1029"/>
      <c r="J33" s="464">
        <v>40556</v>
      </c>
      <c r="K33" s="1034">
        <v>-10500000</v>
      </c>
      <c r="L33" s="1033">
        <f>L32+K33</f>
        <v>1108576503</v>
      </c>
      <c r="M33" s="421" t="s">
        <v>1973</v>
      </c>
    </row>
    <row r="34" spans="1:13" ht="28.5" customHeight="1">
      <c r="A34" s="1024"/>
      <c r="B34" s="1025"/>
      <c r="C34" s="1025"/>
      <c r="D34" s="1026"/>
      <c r="E34" s="1026"/>
      <c r="F34" s="1027"/>
      <c r="G34" s="1047"/>
      <c r="H34" s="1048"/>
      <c r="I34" s="1035"/>
      <c r="J34" s="464">
        <v>40590</v>
      </c>
      <c r="K34" s="1034">
        <v>-4600000</v>
      </c>
      <c r="L34" s="1033">
        <f>L33+K34</f>
        <v>1103976503</v>
      </c>
      <c r="M34" s="421" t="s">
        <v>1973</v>
      </c>
    </row>
    <row r="35" spans="1:13" ht="28.5" customHeight="1">
      <c r="A35" s="1036">
        <v>39916</v>
      </c>
      <c r="B35" s="1037" t="s">
        <v>1321</v>
      </c>
      <c r="C35" s="1037" t="s">
        <v>1322</v>
      </c>
      <c r="D35" s="1038" t="s">
        <v>1110</v>
      </c>
      <c r="E35" s="1038" t="s">
        <v>133</v>
      </c>
      <c r="F35" s="1039" t="s">
        <v>1318</v>
      </c>
      <c r="G35" s="1040">
        <v>2873000000</v>
      </c>
      <c r="H35" s="1038" t="s">
        <v>591</v>
      </c>
      <c r="I35" s="1029"/>
      <c r="J35" s="464">
        <v>39981</v>
      </c>
      <c r="K35" s="1032">
        <v>-462990000</v>
      </c>
      <c r="L35" s="1033">
        <f>G35+K35</f>
        <v>2410010000</v>
      </c>
      <c r="M35" s="421" t="s">
        <v>447</v>
      </c>
    </row>
    <row r="36" spans="1:13" ht="28.5" customHeight="1">
      <c r="A36" s="1024"/>
      <c r="B36" s="1025"/>
      <c r="C36" s="1025"/>
      <c r="D36" s="1026"/>
      <c r="E36" s="1026"/>
      <c r="F36" s="1027"/>
      <c r="G36" s="1028"/>
      <c r="H36" s="1026"/>
      <c r="I36" s="1029"/>
      <c r="J36" s="464">
        <v>40086</v>
      </c>
      <c r="K36" s="1032">
        <v>65070000</v>
      </c>
      <c r="L36" s="1033">
        <f>L35+K36</f>
        <v>2475080000</v>
      </c>
      <c r="M36" s="452" t="s">
        <v>1520</v>
      </c>
    </row>
    <row r="37" spans="1:13" ht="28.5" customHeight="1">
      <c r="A37" s="1024"/>
      <c r="B37" s="1025"/>
      <c r="C37" s="1025"/>
      <c r="D37" s="1026"/>
      <c r="E37" s="1026"/>
      <c r="F37" s="1027"/>
      <c r="G37" s="1028"/>
      <c r="H37" s="1026"/>
      <c r="I37" s="1029"/>
      <c r="J37" s="464">
        <v>40177</v>
      </c>
      <c r="K37" s="1032">
        <v>1213310000</v>
      </c>
      <c r="L37" s="1033">
        <f>L36+K37</f>
        <v>3688390000</v>
      </c>
      <c r="M37" s="421" t="s">
        <v>1772</v>
      </c>
    </row>
    <row r="38" spans="1:13" ht="28.5" customHeight="1">
      <c r="A38" s="1024"/>
      <c r="B38" s="1025"/>
      <c r="C38" s="1025"/>
      <c r="D38" s="1026"/>
      <c r="E38" s="1026"/>
      <c r="F38" s="1027"/>
      <c r="G38" s="1028"/>
      <c r="H38" s="1026"/>
      <c r="I38" s="1029"/>
      <c r="J38" s="464">
        <v>40226</v>
      </c>
      <c r="K38" s="1034">
        <v>2050236344</v>
      </c>
      <c r="L38" s="1033">
        <f>L37+K38</f>
        <v>5738626344</v>
      </c>
      <c r="M38" s="421" t="s">
        <v>1799</v>
      </c>
    </row>
    <row r="39" spans="1:13" ht="28.5" customHeight="1">
      <c r="A39" s="1024"/>
      <c r="B39" s="1025"/>
      <c r="C39" s="1025"/>
      <c r="D39" s="1026"/>
      <c r="E39" s="1026"/>
      <c r="F39" s="1027"/>
      <c r="G39" s="1028"/>
      <c r="H39" s="1026"/>
      <c r="I39" s="1029"/>
      <c r="J39" s="464">
        <v>40249</v>
      </c>
      <c r="K39" s="1034">
        <v>54767</v>
      </c>
      <c r="L39" s="1033">
        <v>5738681110</v>
      </c>
      <c r="M39" s="421" t="s">
        <v>1799</v>
      </c>
    </row>
    <row r="40" spans="1:13" ht="28.5" customHeight="1">
      <c r="A40" s="1024"/>
      <c r="B40" s="1025"/>
      <c r="C40" s="1025"/>
      <c r="D40" s="1026"/>
      <c r="E40" s="1026"/>
      <c r="F40" s="1027"/>
      <c r="G40" s="1028"/>
      <c r="H40" s="1026"/>
      <c r="I40" s="1029"/>
      <c r="J40" s="464">
        <v>40256</v>
      </c>
      <c r="K40" s="1032">
        <v>668108890</v>
      </c>
      <c r="L40" s="1033">
        <v>6406790000</v>
      </c>
      <c r="M40" s="422" t="s">
        <v>1774</v>
      </c>
    </row>
    <row r="41" spans="1:13" ht="28.5" customHeight="1">
      <c r="A41" s="1024"/>
      <c r="B41" s="1025"/>
      <c r="C41" s="1025"/>
      <c r="D41" s="1026"/>
      <c r="E41" s="1026"/>
      <c r="F41" s="1027"/>
      <c r="G41" s="1028"/>
      <c r="H41" s="1026"/>
      <c r="I41" s="1029"/>
      <c r="J41" s="463">
        <v>40263</v>
      </c>
      <c r="K41" s="1030">
        <v>683130000</v>
      </c>
      <c r="L41" s="1031">
        <f>L40+K41</f>
        <v>7089920000</v>
      </c>
      <c r="M41" s="452" t="s">
        <v>447</v>
      </c>
    </row>
    <row r="42" spans="1:13" ht="28.5" customHeight="1">
      <c r="A42" s="1024"/>
      <c r="B42" s="1025"/>
      <c r="C42" s="1025"/>
      <c r="D42" s="1026"/>
      <c r="E42" s="1026"/>
      <c r="F42" s="1027"/>
      <c r="G42" s="1028"/>
      <c r="H42" s="1026"/>
      <c r="I42" s="1029"/>
      <c r="J42" s="464">
        <v>40373</v>
      </c>
      <c r="K42" s="1032">
        <v>-2038220000</v>
      </c>
      <c r="L42" s="1033">
        <f t="shared" ref="L42" si="5">L41+K42</f>
        <v>5051700000</v>
      </c>
      <c r="M42" s="421" t="s">
        <v>447</v>
      </c>
    </row>
    <row r="43" spans="1:13" ht="28.5" customHeight="1">
      <c r="A43" s="1024"/>
      <c r="B43" s="1025"/>
      <c r="C43" s="1025"/>
      <c r="D43" s="1026"/>
      <c r="E43" s="1026"/>
      <c r="F43" s="1027"/>
      <c r="G43" s="1028"/>
      <c r="H43" s="1026"/>
      <c r="I43" s="1029"/>
      <c r="J43" s="464">
        <v>40451</v>
      </c>
      <c r="K43" s="1032">
        <v>-287348828</v>
      </c>
      <c r="L43" s="1033">
        <f t="shared" ref="L43:L48" si="6">L42+K43</f>
        <v>4764351172</v>
      </c>
      <c r="M43" s="421" t="s">
        <v>447</v>
      </c>
    </row>
    <row r="44" spans="1:13" ht="28.5" customHeight="1">
      <c r="A44" s="1024"/>
      <c r="B44" s="1025"/>
      <c r="C44" s="1025"/>
      <c r="D44" s="1026"/>
      <c r="E44" s="1026"/>
      <c r="F44" s="1027"/>
      <c r="G44" s="1028"/>
      <c r="H44" s="1026"/>
      <c r="I44" s="1029"/>
      <c r="J44" s="464">
        <v>40451</v>
      </c>
      <c r="K44" s="1032">
        <v>344000000</v>
      </c>
      <c r="L44" s="1033">
        <f t="shared" si="6"/>
        <v>5108351172</v>
      </c>
      <c r="M44" s="421" t="s">
        <v>2214</v>
      </c>
    </row>
    <row r="45" spans="1:13" ht="28.5" customHeight="1">
      <c r="A45" s="1024"/>
      <c r="B45" s="1025"/>
      <c r="C45" s="1025"/>
      <c r="D45" s="1026"/>
      <c r="E45" s="1026"/>
      <c r="F45" s="1027"/>
      <c r="G45" s="1028"/>
      <c r="H45" s="1026"/>
      <c r="I45" s="1029"/>
      <c r="J45" s="464">
        <v>40515</v>
      </c>
      <c r="K45" s="1032">
        <v>8413225</v>
      </c>
      <c r="L45" s="1033">
        <f t="shared" si="6"/>
        <v>5116764397</v>
      </c>
      <c r="M45" s="421" t="s">
        <v>1799</v>
      </c>
    </row>
    <row r="46" spans="1:13" ht="28.5" customHeight="1">
      <c r="A46" s="1024"/>
      <c r="B46" s="1025"/>
      <c r="C46" s="1025"/>
      <c r="D46" s="1026"/>
      <c r="E46" s="1026"/>
      <c r="F46" s="1027"/>
      <c r="G46" s="1028"/>
      <c r="H46" s="1026"/>
      <c r="I46" s="1029"/>
      <c r="J46" s="464">
        <v>40527</v>
      </c>
      <c r="K46" s="1034">
        <v>22200000</v>
      </c>
      <c r="L46" s="1033">
        <f t="shared" si="6"/>
        <v>5138964397</v>
      </c>
      <c r="M46" s="421" t="s">
        <v>447</v>
      </c>
    </row>
    <row r="47" spans="1:13" ht="28.5" customHeight="1">
      <c r="A47" s="1024"/>
      <c r="B47" s="1025"/>
      <c r="C47" s="1025"/>
      <c r="D47" s="1026"/>
      <c r="E47" s="1026"/>
      <c r="F47" s="1027"/>
      <c r="G47" s="1028"/>
      <c r="H47" s="1026"/>
      <c r="I47" s="1029"/>
      <c r="J47" s="464">
        <v>40549</v>
      </c>
      <c r="K47" s="1034">
        <v>-6312</v>
      </c>
      <c r="L47" s="1033">
        <f t="shared" si="6"/>
        <v>5138958085</v>
      </c>
      <c r="M47" s="421" t="s">
        <v>447</v>
      </c>
    </row>
    <row r="48" spans="1:13" ht="28.5" customHeight="1">
      <c r="A48" s="1024"/>
      <c r="B48" s="1025"/>
      <c r="C48" s="1025"/>
      <c r="D48" s="1026"/>
      <c r="E48" s="1026"/>
      <c r="F48" s="1027"/>
      <c r="G48" s="1047"/>
      <c r="H48" s="1048"/>
      <c r="I48" s="1035"/>
      <c r="J48" s="464">
        <v>40556</v>
      </c>
      <c r="K48" s="1034">
        <v>-100000</v>
      </c>
      <c r="L48" s="1033">
        <f t="shared" si="6"/>
        <v>5138858085</v>
      </c>
      <c r="M48" s="421" t="s">
        <v>1973</v>
      </c>
    </row>
    <row r="49" spans="1:13" ht="28.5" customHeight="1">
      <c r="A49" s="1036">
        <v>39916</v>
      </c>
      <c r="B49" s="1037" t="s">
        <v>1323</v>
      </c>
      <c r="C49" s="1037" t="s">
        <v>1324</v>
      </c>
      <c r="D49" s="1038" t="s">
        <v>1026</v>
      </c>
      <c r="E49" s="1038" t="s">
        <v>133</v>
      </c>
      <c r="F49" s="1039" t="s">
        <v>1318</v>
      </c>
      <c r="G49" s="1028">
        <v>633000000</v>
      </c>
      <c r="H49" s="1026" t="s">
        <v>591</v>
      </c>
      <c r="I49" s="1029"/>
      <c r="J49" s="464">
        <v>39976</v>
      </c>
      <c r="K49" s="1032">
        <v>384650000</v>
      </c>
      <c r="L49" s="1033">
        <f>G49+K49</f>
        <v>1017650000</v>
      </c>
      <c r="M49" s="421" t="s">
        <v>447</v>
      </c>
    </row>
    <row r="50" spans="1:13" ht="28.5" customHeight="1">
      <c r="A50" s="1024"/>
      <c r="B50" s="1025"/>
      <c r="C50" s="1025"/>
      <c r="D50" s="1026"/>
      <c r="E50" s="1026"/>
      <c r="F50" s="1027"/>
      <c r="G50" s="1028"/>
      <c r="H50" s="1026"/>
      <c r="I50" s="1029"/>
      <c r="J50" s="464">
        <v>40086</v>
      </c>
      <c r="K50" s="1032">
        <v>2537240000</v>
      </c>
      <c r="L50" s="1033">
        <f>L49+K50</f>
        <v>3554890000</v>
      </c>
      <c r="M50" s="452" t="s">
        <v>1520</v>
      </c>
    </row>
    <row r="51" spans="1:13" ht="28.5" customHeight="1">
      <c r="A51" s="1024"/>
      <c r="B51" s="1025"/>
      <c r="C51" s="1025"/>
      <c r="D51" s="1026"/>
      <c r="E51" s="1026"/>
      <c r="F51" s="1027"/>
      <c r="G51" s="1028"/>
      <c r="H51" s="1026"/>
      <c r="I51" s="1029"/>
      <c r="J51" s="464">
        <v>40177</v>
      </c>
      <c r="K51" s="1032">
        <v>-1679520000</v>
      </c>
      <c r="L51" s="1033">
        <f>L50+K51</f>
        <v>1875370000</v>
      </c>
      <c r="M51" s="421" t="s">
        <v>1772</v>
      </c>
    </row>
    <row r="52" spans="1:13" ht="28.5" customHeight="1">
      <c r="A52" s="1024"/>
      <c r="B52" s="1025"/>
      <c r="C52" s="1025"/>
      <c r="D52" s="1026"/>
      <c r="E52" s="1026"/>
      <c r="F52" s="1027"/>
      <c r="G52" s="1028"/>
      <c r="H52" s="1026"/>
      <c r="I52" s="1029"/>
      <c r="J52" s="464">
        <v>40263</v>
      </c>
      <c r="K52" s="1032">
        <v>190180000</v>
      </c>
      <c r="L52" s="1033">
        <f>L51+K52</f>
        <v>2065550000</v>
      </c>
      <c r="M52" s="421" t="s">
        <v>447</v>
      </c>
    </row>
    <row r="53" spans="1:13" ht="28.5" customHeight="1">
      <c r="A53" s="1024"/>
      <c r="B53" s="1025"/>
      <c r="C53" s="1025"/>
      <c r="D53" s="1026"/>
      <c r="E53" s="1026"/>
      <c r="F53" s="1027"/>
      <c r="G53" s="1028"/>
      <c r="H53" s="1026"/>
      <c r="I53" s="1029"/>
      <c r="J53" s="464">
        <v>40312</v>
      </c>
      <c r="K53" s="1032">
        <v>1880000</v>
      </c>
      <c r="L53" s="1033">
        <f>L52+K53</f>
        <v>2067430000</v>
      </c>
      <c r="M53" s="421" t="s">
        <v>1856</v>
      </c>
    </row>
    <row r="54" spans="1:13" ht="28.5" customHeight="1">
      <c r="A54" s="1024"/>
      <c r="B54" s="1025"/>
      <c r="C54" s="1025"/>
      <c r="D54" s="1026"/>
      <c r="E54" s="1026"/>
      <c r="F54" s="1027"/>
      <c r="G54" s="1028"/>
      <c r="H54" s="1026"/>
      <c r="I54" s="1029"/>
      <c r="J54" s="464">
        <v>40373</v>
      </c>
      <c r="K54" s="1032">
        <v>-881530000</v>
      </c>
      <c r="L54" s="1033">
        <f t="shared" ref="L54" si="7">L53+K54</f>
        <v>1185900000</v>
      </c>
      <c r="M54" s="421" t="s">
        <v>447</v>
      </c>
    </row>
    <row r="55" spans="1:13" ht="28.5" customHeight="1">
      <c r="A55" s="1024"/>
      <c r="B55" s="1025"/>
      <c r="C55" s="1025"/>
      <c r="D55" s="1026"/>
      <c r="E55" s="1026"/>
      <c r="F55" s="1027"/>
      <c r="G55" s="1028"/>
      <c r="H55" s="1026"/>
      <c r="I55" s="1029"/>
      <c r="J55" s="464">
        <v>40403</v>
      </c>
      <c r="K55" s="1034">
        <v>-3700000</v>
      </c>
      <c r="L55" s="1033">
        <f>L54+K55</f>
        <v>1182200000</v>
      </c>
      <c r="M55" s="421" t="s">
        <v>1973</v>
      </c>
    </row>
    <row r="56" spans="1:13" ht="28.5" customHeight="1">
      <c r="A56" s="1024"/>
      <c r="B56" s="1025"/>
      <c r="C56" s="1025"/>
      <c r="D56" s="1026"/>
      <c r="E56" s="1026"/>
      <c r="F56" s="1027"/>
      <c r="G56" s="1028"/>
      <c r="H56" s="1026"/>
      <c r="I56" s="1029"/>
      <c r="J56" s="464">
        <v>40451</v>
      </c>
      <c r="K56" s="1032">
        <v>119200000</v>
      </c>
      <c r="L56" s="1033">
        <f t="shared" ref="L56" si="8">L55+K56</f>
        <v>1301400000</v>
      </c>
      <c r="M56" s="421" t="s">
        <v>2215</v>
      </c>
    </row>
    <row r="57" spans="1:13" ht="28.5" customHeight="1">
      <c r="A57" s="1024"/>
      <c r="B57" s="1025"/>
      <c r="C57" s="1025"/>
      <c r="D57" s="1026"/>
      <c r="E57" s="1026"/>
      <c r="F57" s="1027"/>
      <c r="G57" s="1028"/>
      <c r="H57" s="1026"/>
      <c r="I57" s="1029"/>
      <c r="J57" s="464">
        <v>40451</v>
      </c>
      <c r="K57" s="1034">
        <v>216998139</v>
      </c>
      <c r="L57" s="1033">
        <f>L56+K57</f>
        <v>1518398139</v>
      </c>
      <c r="M57" s="421" t="s">
        <v>447</v>
      </c>
    </row>
    <row r="58" spans="1:13" ht="28.5" customHeight="1">
      <c r="A58" s="1024"/>
      <c r="B58" s="1025"/>
      <c r="C58" s="1025"/>
      <c r="D58" s="1026"/>
      <c r="E58" s="1026"/>
      <c r="F58" s="1027"/>
      <c r="G58" s="1028"/>
      <c r="H58" s="1026"/>
      <c r="I58" s="1029"/>
      <c r="J58" s="464">
        <v>40527</v>
      </c>
      <c r="K58" s="1034">
        <v>-500000</v>
      </c>
      <c r="L58" s="1033">
        <f>L57+K58</f>
        <v>1517898139</v>
      </c>
      <c r="M58" s="421" t="s">
        <v>447</v>
      </c>
    </row>
    <row r="59" spans="1:13" ht="28.5" customHeight="1">
      <c r="A59" s="1024"/>
      <c r="B59" s="1025"/>
      <c r="C59" s="1025"/>
      <c r="D59" s="1026"/>
      <c r="E59" s="1026"/>
      <c r="F59" s="1027"/>
      <c r="G59" s="1047"/>
      <c r="H59" s="1048"/>
      <c r="I59" s="1035"/>
      <c r="J59" s="464">
        <v>40549</v>
      </c>
      <c r="K59" s="1034">
        <v>-1734</v>
      </c>
      <c r="L59" s="1033">
        <f>L58+K59</f>
        <v>1517896405</v>
      </c>
      <c r="M59" s="421" t="s">
        <v>447</v>
      </c>
    </row>
    <row r="60" spans="1:13" ht="28.5" customHeight="1">
      <c r="A60" s="1036">
        <v>39916</v>
      </c>
      <c r="B60" s="1037" t="s">
        <v>1325</v>
      </c>
      <c r="C60" s="1037" t="s">
        <v>1258</v>
      </c>
      <c r="D60" s="1038" t="s">
        <v>1069</v>
      </c>
      <c r="E60" s="1038" t="s">
        <v>133</v>
      </c>
      <c r="F60" s="1039" t="s">
        <v>1318</v>
      </c>
      <c r="G60" s="1040">
        <v>407000000</v>
      </c>
      <c r="H60" s="1038" t="s">
        <v>591</v>
      </c>
      <c r="I60" s="1029"/>
      <c r="J60" s="464">
        <v>39981</v>
      </c>
      <c r="K60" s="1032">
        <v>225040000</v>
      </c>
      <c r="L60" s="1033">
        <f>G60+K60</f>
        <v>632040000</v>
      </c>
      <c r="M60" s="421" t="s">
        <v>447</v>
      </c>
    </row>
    <row r="61" spans="1:13" ht="28.5" customHeight="1">
      <c r="A61" s="1024"/>
      <c r="B61" s="1025"/>
      <c r="C61" s="1025"/>
      <c r="D61" s="1026"/>
      <c r="E61" s="1026"/>
      <c r="F61" s="1027"/>
      <c r="G61" s="1028"/>
      <c r="H61" s="1026"/>
      <c r="I61" s="1029"/>
      <c r="J61" s="464">
        <v>40086</v>
      </c>
      <c r="K61" s="1032">
        <v>254380000</v>
      </c>
      <c r="L61" s="1033">
        <f>L60+K61</f>
        <v>886420000</v>
      </c>
      <c r="M61" s="452" t="s">
        <v>1520</v>
      </c>
    </row>
    <row r="62" spans="1:13" ht="28.5" customHeight="1">
      <c r="A62" s="1024"/>
      <c r="B62" s="1025"/>
      <c r="C62" s="1025"/>
      <c r="D62" s="1026"/>
      <c r="E62" s="1026"/>
      <c r="F62" s="1027"/>
      <c r="G62" s="1028"/>
      <c r="H62" s="1026"/>
      <c r="I62" s="1029"/>
      <c r="J62" s="464">
        <v>40177</v>
      </c>
      <c r="K62" s="1032">
        <v>355710000</v>
      </c>
      <c r="L62" s="1033">
        <f>L61+K62</f>
        <v>1242130000</v>
      </c>
      <c r="M62" s="421" t="s">
        <v>1772</v>
      </c>
    </row>
    <row r="63" spans="1:13" ht="28.5" customHeight="1">
      <c r="A63" s="1024"/>
      <c r="B63" s="1025"/>
      <c r="C63" s="1025"/>
      <c r="D63" s="1026"/>
      <c r="E63" s="1026"/>
      <c r="F63" s="1027"/>
      <c r="G63" s="1028"/>
      <c r="H63" s="1026"/>
      <c r="I63" s="1029"/>
      <c r="J63" s="464">
        <v>40263</v>
      </c>
      <c r="K63" s="1032">
        <v>-57720000</v>
      </c>
      <c r="L63" s="1033">
        <f>L62+K63</f>
        <v>1184410000</v>
      </c>
      <c r="M63" s="421" t="s">
        <v>447</v>
      </c>
    </row>
    <row r="64" spans="1:13" ht="28.5" customHeight="1">
      <c r="A64" s="1024"/>
      <c r="B64" s="1041"/>
      <c r="C64" s="1025"/>
      <c r="D64" s="1026"/>
      <c r="E64" s="1026"/>
      <c r="F64" s="1027"/>
      <c r="G64" s="1028"/>
      <c r="H64" s="1026"/>
      <c r="I64" s="1029"/>
      <c r="J64" s="464">
        <v>40345</v>
      </c>
      <c r="K64" s="1032">
        <v>-156050000</v>
      </c>
      <c r="L64" s="1033">
        <f>L63+K64</f>
        <v>1028360000</v>
      </c>
      <c r="M64" s="421" t="s">
        <v>1904</v>
      </c>
    </row>
    <row r="65" spans="1:18" ht="28.5" customHeight="1">
      <c r="A65" s="1024"/>
      <c r="B65" s="1041"/>
      <c r="C65" s="1025"/>
      <c r="D65" s="1026"/>
      <c r="E65" s="1026"/>
      <c r="F65" s="1027"/>
      <c r="G65" s="1028"/>
      <c r="H65" s="1026"/>
      <c r="I65" s="1029"/>
      <c r="J65" s="464">
        <v>40373</v>
      </c>
      <c r="K65" s="1032">
        <v>-513660000</v>
      </c>
      <c r="L65" s="1033">
        <f t="shared" ref="L65:L70" si="9">L64+K65</f>
        <v>514700000</v>
      </c>
      <c r="M65" s="421" t="s">
        <v>447</v>
      </c>
    </row>
    <row r="66" spans="1:18" ht="28.5" customHeight="1">
      <c r="A66" s="1024"/>
      <c r="B66" s="1041"/>
      <c r="C66" s="1025"/>
      <c r="D66" s="1026"/>
      <c r="E66" s="1026"/>
      <c r="F66" s="1027"/>
      <c r="G66" s="1028"/>
      <c r="H66" s="1026"/>
      <c r="I66" s="1029"/>
      <c r="J66" s="464">
        <v>40375</v>
      </c>
      <c r="K66" s="1032">
        <v>-22980000</v>
      </c>
      <c r="L66" s="1033">
        <f t="shared" si="9"/>
        <v>491720000</v>
      </c>
      <c r="M66" s="421" t="s">
        <v>1933</v>
      </c>
    </row>
    <row r="67" spans="1:18" ht="28.5" customHeight="1">
      <c r="A67" s="1024"/>
      <c r="B67" s="1041"/>
      <c r="C67" s="1025"/>
      <c r="D67" s="1026"/>
      <c r="E67" s="1026"/>
      <c r="F67" s="1027"/>
      <c r="G67" s="1028"/>
      <c r="H67" s="1026"/>
      <c r="I67" s="1029"/>
      <c r="J67" s="464">
        <v>40436</v>
      </c>
      <c r="K67" s="1032">
        <v>1800000</v>
      </c>
      <c r="L67" s="1033">
        <f t="shared" si="9"/>
        <v>493520000</v>
      </c>
      <c r="M67" s="421" t="s">
        <v>1973</v>
      </c>
    </row>
    <row r="68" spans="1:18" ht="28.5" customHeight="1">
      <c r="A68" s="1024"/>
      <c r="B68" s="1041"/>
      <c r="C68" s="1025"/>
      <c r="D68" s="1026"/>
      <c r="E68" s="1026"/>
      <c r="F68" s="1027"/>
      <c r="G68" s="1028"/>
      <c r="H68" s="1026"/>
      <c r="I68" s="1029"/>
      <c r="J68" s="464">
        <v>40451</v>
      </c>
      <c r="K68" s="1032">
        <v>9800000</v>
      </c>
      <c r="L68" s="1033">
        <f t="shared" si="9"/>
        <v>503320000</v>
      </c>
      <c r="M68" s="421" t="s">
        <v>2213</v>
      </c>
    </row>
    <row r="69" spans="1:18" ht="28.5" customHeight="1">
      <c r="A69" s="1024"/>
      <c r="B69" s="1041"/>
      <c r="C69" s="1025"/>
      <c r="D69" s="1026"/>
      <c r="E69" s="1026"/>
      <c r="F69" s="1027"/>
      <c r="G69" s="1028"/>
      <c r="H69" s="1026"/>
      <c r="I69" s="1029"/>
      <c r="J69" s="464">
        <v>40451</v>
      </c>
      <c r="K69" s="1032">
        <v>116222668</v>
      </c>
      <c r="L69" s="1033">
        <f t="shared" si="9"/>
        <v>619542668</v>
      </c>
      <c r="M69" s="421" t="s">
        <v>447</v>
      </c>
    </row>
    <row r="70" spans="1:18" ht="28.5" customHeight="1">
      <c r="A70" s="1024"/>
      <c r="B70" s="1041"/>
      <c r="C70" s="1025"/>
      <c r="D70" s="1026"/>
      <c r="E70" s="1026"/>
      <c r="F70" s="1027"/>
      <c r="G70" s="1028"/>
      <c r="H70" s="1026"/>
      <c r="I70" s="1029"/>
      <c r="J70" s="464">
        <v>40466</v>
      </c>
      <c r="K70" s="1032">
        <v>100000</v>
      </c>
      <c r="L70" s="1033">
        <f t="shared" si="9"/>
        <v>619642668</v>
      </c>
      <c r="M70" s="421" t="s">
        <v>1973</v>
      </c>
    </row>
    <row r="71" spans="1:18" ht="28.5" customHeight="1">
      <c r="A71" s="1024"/>
      <c r="B71" s="1025"/>
      <c r="C71" s="1025"/>
      <c r="D71" s="1026"/>
      <c r="E71" s="1026"/>
      <c r="F71" s="1027"/>
      <c r="G71" s="1028"/>
      <c r="H71" s="1026"/>
      <c r="I71" s="1029"/>
      <c r="J71" s="464">
        <v>40527</v>
      </c>
      <c r="K71" s="1034">
        <v>8900000</v>
      </c>
      <c r="L71" s="1033">
        <f>L70+K71</f>
        <v>628542668</v>
      </c>
      <c r="M71" s="421" t="s">
        <v>447</v>
      </c>
    </row>
    <row r="72" spans="1:18" ht="28.5" customHeight="1">
      <c r="A72" s="1024"/>
      <c r="B72" s="1025"/>
      <c r="C72" s="1025"/>
      <c r="D72" s="1026"/>
      <c r="E72" s="1026"/>
      <c r="F72" s="1027"/>
      <c r="G72" s="1028"/>
      <c r="H72" s="1026"/>
      <c r="I72" s="1029"/>
      <c r="J72" s="464">
        <v>40549</v>
      </c>
      <c r="K72" s="1034">
        <v>-556</v>
      </c>
      <c r="L72" s="1033">
        <f>L71+K72</f>
        <v>628542112</v>
      </c>
      <c r="M72" s="421" t="s">
        <v>447</v>
      </c>
    </row>
    <row r="73" spans="1:18" ht="28.5" customHeight="1">
      <c r="A73" s="1024"/>
      <c r="B73" s="1025"/>
      <c r="C73" s="1025"/>
      <c r="D73" s="1026"/>
      <c r="E73" s="1026"/>
      <c r="F73" s="1027"/>
      <c r="G73" s="1047"/>
      <c r="H73" s="1048"/>
      <c r="I73" s="1035"/>
      <c r="J73" s="464">
        <v>40556</v>
      </c>
      <c r="K73" s="1034">
        <v>2300000</v>
      </c>
      <c r="L73" s="1033">
        <f>L72+K73</f>
        <v>630842112</v>
      </c>
      <c r="M73" s="421" t="s">
        <v>1973</v>
      </c>
    </row>
    <row r="74" spans="1:18" ht="28.5" customHeight="1">
      <c r="A74" s="1042">
        <v>39916</v>
      </c>
      <c r="B74" s="1043" t="s">
        <v>1326</v>
      </c>
      <c r="C74" s="1044" t="s">
        <v>1327</v>
      </c>
      <c r="D74" s="1045" t="s">
        <v>1310</v>
      </c>
      <c r="E74" s="1045" t="s">
        <v>133</v>
      </c>
      <c r="F74" s="1044" t="s">
        <v>1318</v>
      </c>
      <c r="G74" s="1046">
        <v>3552000000</v>
      </c>
      <c r="H74" s="1045" t="s">
        <v>591</v>
      </c>
      <c r="I74" s="1509">
        <v>2</v>
      </c>
      <c r="J74" s="464">
        <v>40025</v>
      </c>
      <c r="K74" s="1033">
        <v>-3552000000</v>
      </c>
      <c r="L74" s="1033">
        <f>G74+K74</f>
        <v>0</v>
      </c>
      <c r="M74" s="422" t="s">
        <v>1436</v>
      </c>
    </row>
    <row r="75" spans="1:18" ht="28.5" customHeight="1">
      <c r="A75" s="1036">
        <v>39919</v>
      </c>
      <c r="B75" s="1037" t="s">
        <v>1330</v>
      </c>
      <c r="C75" s="1037" t="s">
        <v>1331</v>
      </c>
      <c r="D75" s="1038" t="s">
        <v>1074</v>
      </c>
      <c r="E75" s="1038" t="s">
        <v>133</v>
      </c>
      <c r="F75" s="1039" t="s">
        <v>1318</v>
      </c>
      <c r="G75" s="1040">
        <v>659000000</v>
      </c>
      <c r="H75" s="1038" t="s">
        <v>591</v>
      </c>
      <c r="I75" s="1029"/>
      <c r="J75" s="464">
        <v>39976</v>
      </c>
      <c r="K75" s="1032">
        <v>-105620000</v>
      </c>
      <c r="L75" s="1033">
        <f>G75+K75</f>
        <v>553380000</v>
      </c>
      <c r="M75" s="421" t="s">
        <v>447</v>
      </c>
    </row>
    <row r="76" spans="1:18" ht="28.5" customHeight="1">
      <c r="A76" s="1024"/>
      <c r="B76" s="1025"/>
      <c r="C76" s="1025"/>
      <c r="D76" s="1026"/>
      <c r="E76" s="1026"/>
      <c r="F76" s="1027"/>
      <c r="G76" s="1028"/>
      <c r="H76" s="1026"/>
      <c r="I76" s="1029"/>
      <c r="J76" s="464">
        <v>40086</v>
      </c>
      <c r="K76" s="1032">
        <v>102580000</v>
      </c>
      <c r="L76" s="1033">
        <f>L75+K76</f>
        <v>655960000</v>
      </c>
      <c r="M76" s="452" t="s">
        <v>1520</v>
      </c>
    </row>
    <row r="77" spans="1:18" ht="28.5" customHeight="1">
      <c r="A77" s="1024"/>
      <c r="B77" s="1025"/>
      <c r="C77" s="1025"/>
      <c r="D77" s="1026"/>
      <c r="E77" s="1026"/>
      <c r="F77" s="1027"/>
      <c r="G77" s="1028"/>
      <c r="H77" s="1026"/>
      <c r="I77" s="1029"/>
      <c r="J77" s="464">
        <v>40177</v>
      </c>
      <c r="K77" s="1032">
        <v>277640000</v>
      </c>
      <c r="L77" s="1033">
        <f>L76+K77</f>
        <v>933600000</v>
      </c>
      <c r="M77" s="421" t="s">
        <v>1772</v>
      </c>
      <c r="N77" s="506"/>
      <c r="R77" s="508"/>
    </row>
    <row r="78" spans="1:18" ht="28.5" customHeight="1">
      <c r="A78" s="1024"/>
      <c r="B78" s="1025"/>
      <c r="C78" s="1025"/>
      <c r="D78" s="1026"/>
      <c r="E78" s="1026"/>
      <c r="F78" s="1027"/>
      <c r="G78" s="1028"/>
      <c r="H78" s="1026"/>
      <c r="I78" s="1029"/>
      <c r="J78" s="464">
        <v>40263</v>
      </c>
      <c r="K78" s="1032">
        <v>46860000</v>
      </c>
      <c r="L78" s="1033">
        <f>L77+K78</f>
        <v>980460000</v>
      </c>
      <c r="M78" s="421" t="s">
        <v>447</v>
      </c>
    </row>
    <row r="79" spans="1:18" ht="28.5" customHeight="1">
      <c r="A79" s="1024"/>
      <c r="B79" s="1025"/>
      <c r="C79" s="1025"/>
      <c r="D79" s="1026"/>
      <c r="E79" s="1026"/>
      <c r="F79" s="1027"/>
      <c r="G79" s="1028"/>
      <c r="H79" s="1026"/>
      <c r="I79" s="1029"/>
      <c r="J79" s="464">
        <v>40345</v>
      </c>
      <c r="K79" s="1032">
        <v>156050000</v>
      </c>
      <c r="L79" s="1033">
        <f>L78+K79</f>
        <v>1136510000</v>
      </c>
      <c r="M79" s="421" t="s">
        <v>1905</v>
      </c>
    </row>
    <row r="80" spans="1:18" ht="28.5" customHeight="1">
      <c r="A80" s="1024"/>
      <c r="B80" s="1025"/>
      <c r="C80" s="1025"/>
      <c r="D80" s="1026"/>
      <c r="E80" s="1026"/>
      <c r="F80" s="1027"/>
      <c r="G80" s="1028"/>
      <c r="H80" s="1026"/>
      <c r="I80" s="1029"/>
      <c r="J80" s="464">
        <v>40373</v>
      </c>
      <c r="K80" s="1032">
        <v>-191610000</v>
      </c>
      <c r="L80" s="1033">
        <f t="shared" ref="L80" si="10">L79+K80</f>
        <v>944900000</v>
      </c>
      <c r="M80" s="421" t="s">
        <v>447</v>
      </c>
    </row>
    <row r="81" spans="1:13" ht="28.5" customHeight="1">
      <c r="A81" s="1024"/>
      <c r="B81" s="1025"/>
      <c r="C81" s="1025"/>
      <c r="D81" s="1026"/>
      <c r="E81" s="1026"/>
      <c r="F81" s="1027"/>
      <c r="G81" s="1028"/>
      <c r="H81" s="1026"/>
      <c r="I81" s="1029"/>
      <c r="J81" s="464">
        <v>40375</v>
      </c>
      <c r="K81" s="1032">
        <v>23710000</v>
      </c>
      <c r="L81" s="1033">
        <f>L80+K81</f>
        <v>968610000</v>
      </c>
      <c r="M81" s="421" t="s">
        <v>1905</v>
      </c>
    </row>
    <row r="82" spans="1:13" ht="28.5" customHeight="1">
      <c r="A82" s="1024"/>
      <c r="B82" s="1025"/>
      <c r="C82" s="1025"/>
      <c r="D82" s="1026"/>
      <c r="E82" s="1026"/>
      <c r="F82" s="1027"/>
      <c r="G82" s="1028"/>
      <c r="H82" s="1026"/>
      <c r="I82" s="1029"/>
      <c r="J82" s="464">
        <v>40436</v>
      </c>
      <c r="K82" s="1032">
        <v>100000</v>
      </c>
      <c r="L82" s="1033">
        <f>L81+K82</f>
        <v>968710000</v>
      </c>
      <c r="M82" s="421" t="s">
        <v>1993</v>
      </c>
    </row>
    <row r="83" spans="1:13" ht="28.5" customHeight="1">
      <c r="A83" s="1024"/>
      <c r="B83" s="1025"/>
      <c r="C83" s="1025"/>
      <c r="D83" s="1026"/>
      <c r="E83" s="1026"/>
      <c r="F83" s="1027"/>
      <c r="G83" s="1028"/>
      <c r="H83" s="1026"/>
      <c r="I83" s="1029"/>
      <c r="J83" s="464">
        <v>40451</v>
      </c>
      <c r="K83" s="1032">
        <v>3742740</v>
      </c>
      <c r="L83" s="1033">
        <f t="shared" ref="L83:L84" si="11">L82+K83</f>
        <v>972452740</v>
      </c>
      <c r="M83" s="421" t="s">
        <v>447</v>
      </c>
    </row>
    <row r="84" spans="1:13" ht="28.5" customHeight="1">
      <c r="A84" s="1024"/>
      <c r="B84" s="1025"/>
      <c r="C84" s="1025"/>
      <c r="D84" s="1026"/>
      <c r="E84" s="1026"/>
      <c r="F84" s="1027"/>
      <c r="G84" s="1028"/>
      <c r="H84" s="1026"/>
      <c r="I84" s="1029"/>
      <c r="J84" s="464">
        <v>40466</v>
      </c>
      <c r="K84" s="1032">
        <v>170800000</v>
      </c>
      <c r="L84" s="1033">
        <f t="shared" si="11"/>
        <v>1143252740</v>
      </c>
      <c r="M84" s="421" t="s">
        <v>1973</v>
      </c>
    </row>
    <row r="85" spans="1:13" ht="28.5" customHeight="1">
      <c r="A85" s="1024"/>
      <c r="B85" s="1025"/>
      <c r="C85" s="1025"/>
      <c r="D85" s="1026"/>
      <c r="E85" s="1026"/>
      <c r="F85" s="1027"/>
      <c r="G85" s="1028"/>
      <c r="H85" s="1026"/>
      <c r="I85" s="1029"/>
      <c r="J85" s="464">
        <v>40549</v>
      </c>
      <c r="K85" s="1034">
        <v>-1020</v>
      </c>
      <c r="L85" s="1033">
        <f>L84+K85</f>
        <v>1143251720</v>
      </c>
      <c r="M85" s="421" t="s">
        <v>447</v>
      </c>
    </row>
    <row r="86" spans="1:13" ht="28.5" customHeight="1">
      <c r="A86" s="1024"/>
      <c r="B86" s="1025"/>
      <c r="C86" s="1025"/>
      <c r="D86" s="1026"/>
      <c r="E86" s="1026"/>
      <c r="F86" s="1027"/>
      <c r="G86" s="1047"/>
      <c r="H86" s="1048"/>
      <c r="I86" s="1035"/>
      <c r="J86" s="464">
        <v>40590</v>
      </c>
      <c r="K86" s="1034">
        <v>900000</v>
      </c>
      <c r="L86" s="1033">
        <f>L85+K86</f>
        <v>1144151720</v>
      </c>
      <c r="M86" s="421" t="s">
        <v>1973</v>
      </c>
    </row>
    <row r="87" spans="1:13" ht="28.5" customHeight="1">
      <c r="A87" s="2259" t="s">
        <v>1775</v>
      </c>
      <c r="B87" s="1037" t="s">
        <v>1342</v>
      </c>
      <c r="C87" s="1037" t="s">
        <v>1343</v>
      </c>
      <c r="D87" s="1038" t="s">
        <v>987</v>
      </c>
      <c r="E87" s="1038" t="s">
        <v>133</v>
      </c>
      <c r="F87" s="1039" t="s">
        <v>1318</v>
      </c>
      <c r="G87" s="1040">
        <v>798900000</v>
      </c>
      <c r="H87" s="1038" t="s">
        <v>591</v>
      </c>
      <c r="I87" s="1029"/>
      <c r="J87" s="464">
        <v>39976</v>
      </c>
      <c r="K87" s="1032">
        <v>5540000</v>
      </c>
      <c r="L87" s="1033">
        <f>G87+K87</f>
        <v>804440000</v>
      </c>
      <c r="M87" s="421" t="s">
        <v>447</v>
      </c>
    </row>
    <row r="88" spans="1:13" ht="28.5" customHeight="1">
      <c r="A88" s="2260"/>
      <c r="B88" s="1025"/>
      <c r="C88" s="1025"/>
      <c r="D88" s="1026"/>
      <c r="E88" s="1026"/>
      <c r="F88" s="1027"/>
      <c r="G88" s="1028"/>
      <c r="H88" s="1026"/>
      <c r="I88" s="1029"/>
      <c r="J88" s="464">
        <v>40086</v>
      </c>
      <c r="K88" s="1032">
        <v>162680000</v>
      </c>
      <c r="L88" s="1033">
        <f>L87+K88</f>
        <v>967120000</v>
      </c>
      <c r="M88" s="452" t="s">
        <v>1520</v>
      </c>
    </row>
    <row r="89" spans="1:13" ht="28.5" customHeight="1">
      <c r="A89" s="1527"/>
      <c r="B89" s="1025"/>
      <c r="C89" s="1025"/>
      <c r="D89" s="1026"/>
      <c r="E89" s="1026"/>
      <c r="F89" s="1027"/>
      <c r="G89" s="1028"/>
      <c r="H89" s="1026"/>
      <c r="I89" s="1029"/>
      <c r="J89" s="464">
        <v>40177</v>
      </c>
      <c r="K89" s="1032">
        <v>665510000</v>
      </c>
      <c r="L89" s="1033">
        <f>L88+K89</f>
        <v>1632630000</v>
      </c>
      <c r="M89" s="421" t="s">
        <v>1772</v>
      </c>
    </row>
    <row r="90" spans="1:13" ht="28.5" customHeight="1">
      <c r="A90" s="1527"/>
      <c r="B90" s="1025"/>
      <c r="C90" s="1025"/>
      <c r="D90" s="1026"/>
      <c r="E90" s="1026"/>
      <c r="F90" s="1027"/>
      <c r="G90" s="1028"/>
      <c r="H90" s="1026"/>
      <c r="I90" s="1029"/>
      <c r="J90" s="464">
        <v>40204</v>
      </c>
      <c r="K90" s="1032">
        <v>800390000</v>
      </c>
      <c r="L90" s="1033">
        <f>L89+K90</f>
        <v>2433020000</v>
      </c>
      <c r="M90" s="421" t="s">
        <v>1774</v>
      </c>
    </row>
    <row r="91" spans="1:13" ht="28.5" customHeight="1">
      <c r="A91" s="1527"/>
      <c r="B91" s="1025"/>
      <c r="C91" s="1025"/>
      <c r="D91" s="1026"/>
      <c r="E91" s="1026"/>
      <c r="F91" s="1027"/>
      <c r="G91" s="1028"/>
      <c r="H91" s="1026"/>
      <c r="I91" s="1029"/>
      <c r="J91" s="464">
        <v>40263</v>
      </c>
      <c r="K91" s="1032">
        <v>-829370000</v>
      </c>
      <c r="L91" s="1033">
        <f>L90+K91</f>
        <v>1603650000</v>
      </c>
      <c r="M91" s="421" t="s">
        <v>447</v>
      </c>
    </row>
    <row r="92" spans="1:13" ht="28.5" customHeight="1">
      <c r="A92" s="1527"/>
      <c r="B92" s="1025"/>
      <c r="C92" s="1025"/>
      <c r="D92" s="1026"/>
      <c r="E92" s="1026"/>
      <c r="F92" s="1027"/>
      <c r="G92" s="1028"/>
      <c r="H92" s="1026"/>
      <c r="I92" s="1029"/>
      <c r="J92" s="464">
        <v>40373</v>
      </c>
      <c r="K92" s="1032">
        <v>-366750000</v>
      </c>
      <c r="L92" s="1033">
        <f t="shared" ref="L92:L94" si="12">L91+K92</f>
        <v>1236900000</v>
      </c>
      <c r="M92" s="421" t="s">
        <v>447</v>
      </c>
    </row>
    <row r="93" spans="1:13" ht="28.5" customHeight="1">
      <c r="A93" s="1527"/>
      <c r="B93" s="1025"/>
      <c r="C93" s="1025"/>
      <c r="D93" s="1026"/>
      <c r="E93" s="1026"/>
      <c r="F93" s="1027"/>
      <c r="G93" s="1028"/>
      <c r="H93" s="1026"/>
      <c r="I93" s="1029"/>
      <c r="J93" s="464">
        <v>40451</v>
      </c>
      <c r="K93" s="1032">
        <v>95300000</v>
      </c>
      <c r="L93" s="1033">
        <f t="shared" si="12"/>
        <v>1332200000</v>
      </c>
      <c r="M93" s="421" t="s">
        <v>2214</v>
      </c>
    </row>
    <row r="94" spans="1:13" ht="28.5" customHeight="1">
      <c r="A94" s="1527"/>
      <c r="B94" s="1025"/>
      <c r="C94" s="1025"/>
      <c r="D94" s="1026"/>
      <c r="E94" s="1026"/>
      <c r="F94" s="1027"/>
      <c r="G94" s="1028"/>
      <c r="H94" s="1026"/>
      <c r="I94" s="1029"/>
      <c r="J94" s="464">
        <v>40451</v>
      </c>
      <c r="K94" s="1032">
        <v>222941084</v>
      </c>
      <c r="L94" s="1033">
        <f t="shared" si="12"/>
        <v>1555141084</v>
      </c>
      <c r="M94" s="421" t="s">
        <v>447</v>
      </c>
    </row>
    <row r="95" spans="1:13" ht="28.5" customHeight="1">
      <c r="A95" s="1024"/>
      <c r="B95" s="1025"/>
      <c r="C95" s="1025"/>
      <c r="D95" s="1026"/>
      <c r="E95" s="1026"/>
      <c r="F95" s="1027"/>
      <c r="G95" s="1047"/>
      <c r="H95" s="1048"/>
      <c r="I95" s="1035"/>
      <c r="J95" s="464">
        <v>40549</v>
      </c>
      <c r="K95" s="1034">
        <v>-2199</v>
      </c>
      <c r="L95" s="1033">
        <f>L94+K95</f>
        <v>1555138885</v>
      </c>
      <c r="M95" s="421" t="s">
        <v>447</v>
      </c>
    </row>
    <row r="96" spans="1:13" ht="28.5" customHeight="1">
      <c r="A96" s="2259" t="s">
        <v>1775</v>
      </c>
      <c r="B96" s="1037" t="s">
        <v>1344</v>
      </c>
      <c r="C96" s="1037" t="s">
        <v>1343</v>
      </c>
      <c r="D96" s="1038" t="s">
        <v>987</v>
      </c>
      <c r="E96" s="1038" t="s">
        <v>133</v>
      </c>
      <c r="F96" s="1039" t="s">
        <v>1318</v>
      </c>
      <c r="G96" s="1040">
        <v>1864000000</v>
      </c>
      <c r="H96" s="1038" t="s">
        <v>591</v>
      </c>
      <c r="I96" s="1029"/>
      <c r="J96" s="464">
        <v>39976</v>
      </c>
      <c r="K96" s="1032">
        <v>3318840000</v>
      </c>
      <c r="L96" s="1033">
        <f>G96+K96</f>
        <v>5182840000</v>
      </c>
      <c r="M96" s="421" t="s">
        <v>447</v>
      </c>
    </row>
    <row r="97" spans="1:13" ht="28.5" customHeight="1">
      <c r="A97" s="2260"/>
      <c r="B97" s="1025"/>
      <c r="C97" s="1025"/>
      <c r="D97" s="1026"/>
      <c r="E97" s="1026"/>
      <c r="F97" s="1027"/>
      <c r="G97" s="1028"/>
      <c r="H97" s="1026"/>
      <c r="I97" s="1029"/>
      <c r="J97" s="464">
        <v>40086</v>
      </c>
      <c r="K97" s="1032">
        <v>-717420000</v>
      </c>
      <c r="L97" s="1033">
        <f t="shared" ref="L97:L106" si="13">L96+K97</f>
        <v>4465420000</v>
      </c>
      <c r="M97" s="452" t="s">
        <v>1520</v>
      </c>
    </row>
    <row r="98" spans="1:13" ht="28.5" customHeight="1">
      <c r="A98" s="1527"/>
      <c r="B98" s="1025"/>
      <c r="C98" s="1025"/>
      <c r="D98" s="1026"/>
      <c r="E98" s="1026"/>
      <c r="F98" s="1027"/>
      <c r="G98" s="1028"/>
      <c r="H98" s="1026"/>
      <c r="I98" s="1029"/>
      <c r="J98" s="464">
        <v>40177</v>
      </c>
      <c r="K98" s="1032">
        <v>2290780000</v>
      </c>
      <c r="L98" s="1033">
        <f t="shared" si="13"/>
        <v>6756200000</v>
      </c>
      <c r="M98" s="421" t="s">
        <v>1772</v>
      </c>
    </row>
    <row r="99" spans="1:13" ht="28.5" customHeight="1">
      <c r="A99" s="1527"/>
      <c r="B99" s="1025"/>
      <c r="C99" s="1025"/>
      <c r="D99" s="1026"/>
      <c r="E99" s="1026"/>
      <c r="F99" s="1027"/>
      <c r="G99" s="1028"/>
      <c r="H99" s="1026"/>
      <c r="I99" s="1029"/>
      <c r="J99" s="464">
        <v>40204</v>
      </c>
      <c r="K99" s="1032">
        <v>450100000</v>
      </c>
      <c r="L99" s="1033">
        <f t="shared" si="13"/>
        <v>7206300000</v>
      </c>
      <c r="M99" s="421" t="s">
        <v>1774</v>
      </c>
    </row>
    <row r="100" spans="1:13" ht="28.5" customHeight="1">
      <c r="A100" s="1527"/>
      <c r="B100" s="1025"/>
      <c r="C100" s="1025"/>
      <c r="D100" s="1026"/>
      <c r="E100" s="1026"/>
      <c r="F100" s="1027"/>
      <c r="G100" s="1028"/>
      <c r="H100" s="1026"/>
      <c r="I100" s="1029"/>
      <c r="J100" s="464">
        <v>40263</v>
      </c>
      <c r="K100" s="1032">
        <v>905010000</v>
      </c>
      <c r="L100" s="1033">
        <f t="shared" si="13"/>
        <v>8111310000</v>
      </c>
      <c r="M100" s="421" t="s">
        <v>447</v>
      </c>
    </row>
    <row r="101" spans="1:13" ht="28.5" customHeight="1">
      <c r="A101" s="1527"/>
      <c r="B101" s="1025"/>
      <c r="C101" s="1025"/>
      <c r="D101" s="1026"/>
      <c r="E101" s="1026"/>
      <c r="F101" s="1027"/>
      <c r="G101" s="1028"/>
      <c r="H101" s="1026"/>
      <c r="I101" s="1029"/>
      <c r="J101" s="464">
        <v>40287</v>
      </c>
      <c r="K101" s="1032">
        <v>10280000</v>
      </c>
      <c r="L101" s="1033">
        <f t="shared" si="13"/>
        <v>8121590000</v>
      </c>
      <c r="M101" s="421" t="s">
        <v>1856</v>
      </c>
    </row>
    <row r="102" spans="1:13" ht="28.5" customHeight="1">
      <c r="A102" s="1527"/>
      <c r="B102" s="1025"/>
      <c r="C102" s="1025"/>
      <c r="D102" s="1026"/>
      <c r="E102" s="1026"/>
      <c r="F102" s="1027"/>
      <c r="G102" s="1028"/>
      <c r="H102" s="1026"/>
      <c r="I102" s="1029"/>
      <c r="J102" s="464">
        <v>40345</v>
      </c>
      <c r="K102" s="1032">
        <v>286510000</v>
      </c>
      <c r="L102" s="1033">
        <f t="shared" si="13"/>
        <v>8408100000</v>
      </c>
      <c r="M102" s="421" t="s">
        <v>1856</v>
      </c>
    </row>
    <row r="103" spans="1:13" ht="28.5" customHeight="1">
      <c r="A103" s="1527"/>
      <c r="B103" s="1025"/>
      <c r="C103" s="1025"/>
      <c r="D103" s="1026"/>
      <c r="E103" s="1026"/>
      <c r="F103" s="1027"/>
      <c r="G103" s="1028"/>
      <c r="H103" s="1026"/>
      <c r="I103" s="1029"/>
      <c r="J103" s="464">
        <v>40373</v>
      </c>
      <c r="K103" s="1032">
        <v>-1787300000</v>
      </c>
      <c r="L103" s="1033">
        <f t="shared" si="13"/>
        <v>6620800000</v>
      </c>
      <c r="M103" s="421" t="s">
        <v>447</v>
      </c>
    </row>
    <row r="104" spans="1:13" ht="28.5" customHeight="1">
      <c r="A104" s="1527"/>
      <c r="B104" s="1025"/>
      <c r="C104" s="1025"/>
      <c r="D104" s="1026"/>
      <c r="E104" s="1026"/>
      <c r="F104" s="1027"/>
      <c r="G104" s="1028"/>
      <c r="H104" s="1026"/>
      <c r="I104" s="1029"/>
      <c r="J104" s="464">
        <v>40451</v>
      </c>
      <c r="K104" s="1032">
        <v>105500000</v>
      </c>
      <c r="L104" s="1033">
        <f t="shared" si="13"/>
        <v>6726300000</v>
      </c>
      <c r="M104" s="421" t="s">
        <v>2214</v>
      </c>
    </row>
    <row r="105" spans="1:13" ht="28.5" customHeight="1">
      <c r="A105" s="1527"/>
      <c r="B105" s="1025"/>
      <c r="C105" s="1025"/>
      <c r="D105" s="1026"/>
      <c r="E105" s="1026"/>
      <c r="F105" s="1027"/>
      <c r="G105" s="1028"/>
      <c r="H105" s="1026"/>
      <c r="I105" s="1029"/>
      <c r="J105" s="464">
        <v>40451</v>
      </c>
      <c r="K105" s="1032">
        <v>-614527362</v>
      </c>
      <c r="L105" s="1033">
        <f t="shared" si="13"/>
        <v>6111772638</v>
      </c>
      <c r="M105" s="421" t="s">
        <v>447</v>
      </c>
    </row>
    <row r="106" spans="1:13" ht="28.5" customHeight="1">
      <c r="A106" s="1024"/>
      <c r="B106" s="1025"/>
      <c r="C106" s="1025"/>
      <c r="D106" s="1026"/>
      <c r="E106" s="1026"/>
      <c r="F106" s="1027"/>
      <c r="G106" s="1028"/>
      <c r="H106" s="1026"/>
      <c r="I106" s="1029"/>
      <c r="J106" s="464">
        <v>40527</v>
      </c>
      <c r="K106" s="1034">
        <v>236000000</v>
      </c>
      <c r="L106" s="1033">
        <f t="shared" si="13"/>
        <v>6347772638</v>
      </c>
      <c r="M106" s="421" t="s">
        <v>447</v>
      </c>
    </row>
    <row r="107" spans="1:13" ht="28.5" customHeight="1">
      <c r="A107" s="1024"/>
      <c r="B107" s="1025"/>
      <c r="C107" s="1025"/>
      <c r="D107" s="1026"/>
      <c r="E107" s="1026"/>
      <c r="F107" s="1027"/>
      <c r="G107" s="1028"/>
      <c r="H107" s="1026"/>
      <c r="I107" s="1029"/>
      <c r="J107" s="464">
        <v>40549</v>
      </c>
      <c r="K107" s="1034">
        <v>-8012</v>
      </c>
      <c r="L107" s="1033">
        <f>L106+K107</f>
        <v>6347764626</v>
      </c>
      <c r="M107" s="421" t="s">
        <v>447</v>
      </c>
    </row>
    <row r="108" spans="1:13" ht="28.5" customHeight="1">
      <c r="A108" s="1024"/>
      <c r="B108" s="1025"/>
      <c r="C108" s="1025"/>
      <c r="D108" s="1026"/>
      <c r="E108" s="1026"/>
      <c r="F108" s="1027"/>
      <c r="G108" s="1047"/>
      <c r="H108" s="1048"/>
      <c r="I108" s="1035"/>
      <c r="J108" s="464">
        <v>40590</v>
      </c>
      <c r="K108" s="1034">
        <v>1800000</v>
      </c>
      <c r="L108" s="1033">
        <f>L107+K108</f>
        <v>6349564626</v>
      </c>
      <c r="M108" s="421" t="s">
        <v>1973</v>
      </c>
    </row>
    <row r="109" spans="1:13" ht="28.5" customHeight="1">
      <c r="A109" s="1036">
        <v>39923</v>
      </c>
      <c r="B109" s="1037" t="s">
        <v>1348</v>
      </c>
      <c r="C109" s="1037" t="s">
        <v>1116</v>
      </c>
      <c r="D109" s="1038" t="s">
        <v>1026</v>
      </c>
      <c r="E109" s="1038" t="s">
        <v>133</v>
      </c>
      <c r="F109" s="1039" t="s">
        <v>1318</v>
      </c>
      <c r="G109" s="1040">
        <v>319000000</v>
      </c>
      <c r="H109" s="1038" t="s">
        <v>591</v>
      </c>
      <c r="I109" s="1029"/>
      <c r="J109" s="464">
        <v>39976</v>
      </c>
      <c r="K109" s="1032">
        <v>128300000</v>
      </c>
      <c r="L109" s="1033">
        <f>G109+K109</f>
        <v>447300000</v>
      </c>
      <c r="M109" s="421" t="s">
        <v>447</v>
      </c>
    </row>
    <row r="110" spans="1:13" ht="28.5" customHeight="1">
      <c r="A110" s="1024"/>
      <c r="B110" s="1025"/>
      <c r="C110" s="1025"/>
      <c r="D110" s="1026"/>
      <c r="E110" s="1026"/>
      <c r="F110" s="1027"/>
      <c r="G110" s="1028"/>
      <c r="H110" s="1026"/>
      <c r="I110" s="1029"/>
      <c r="J110" s="464">
        <v>40086</v>
      </c>
      <c r="K110" s="1032">
        <v>46730000</v>
      </c>
      <c r="L110" s="1033">
        <f>L109+K110</f>
        <v>494030000</v>
      </c>
      <c r="M110" s="452" t="s">
        <v>1520</v>
      </c>
    </row>
    <row r="111" spans="1:13" ht="28.5" customHeight="1">
      <c r="A111" s="1024"/>
      <c r="B111" s="1025"/>
      <c r="C111" s="1025"/>
      <c r="D111" s="1026"/>
      <c r="E111" s="1026"/>
      <c r="F111" s="1027"/>
      <c r="G111" s="1028"/>
      <c r="H111" s="1026"/>
      <c r="I111" s="1029"/>
      <c r="J111" s="464">
        <v>40177</v>
      </c>
      <c r="K111" s="1032">
        <v>145820000</v>
      </c>
      <c r="L111" s="1033">
        <f>L110+K111</f>
        <v>639850000</v>
      </c>
      <c r="M111" s="421" t="s">
        <v>1772</v>
      </c>
    </row>
    <row r="112" spans="1:13" ht="28.5" customHeight="1">
      <c r="A112" s="1024"/>
      <c r="B112" s="1025"/>
      <c r="C112" s="1025"/>
      <c r="D112" s="1026"/>
      <c r="E112" s="1026"/>
      <c r="F112" s="1027"/>
      <c r="G112" s="1028"/>
      <c r="H112" s="1026"/>
      <c r="I112" s="1029"/>
      <c r="J112" s="464">
        <v>40263</v>
      </c>
      <c r="K112" s="1032">
        <v>-17440000</v>
      </c>
      <c r="L112" s="1033">
        <f>L111+K112</f>
        <v>622410000</v>
      </c>
      <c r="M112" s="421" t="s">
        <v>447</v>
      </c>
    </row>
    <row r="113" spans="1:13" ht="28.5" customHeight="1">
      <c r="A113" s="1024"/>
      <c r="B113" s="1025"/>
      <c r="C113" s="1025"/>
      <c r="D113" s="1026"/>
      <c r="E113" s="1026"/>
      <c r="F113" s="1027"/>
      <c r="G113" s="1028"/>
      <c r="H113" s="1026"/>
      <c r="I113" s="1029"/>
      <c r="J113" s="464">
        <v>40373</v>
      </c>
      <c r="K113" s="1032">
        <v>-73010000</v>
      </c>
      <c r="L113" s="1033">
        <f t="shared" ref="L113:L116" si="14">L112+K113</f>
        <v>549400000</v>
      </c>
      <c r="M113" s="421" t="s">
        <v>447</v>
      </c>
    </row>
    <row r="114" spans="1:13" ht="28.5" customHeight="1">
      <c r="A114" s="1024"/>
      <c r="B114" s="1025"/>
      <c r="C114" s="1025"/>
      <c r="D114" s="1026"/>
      <c r="E114" s="1026"/>
      <c r="F114" s="1027"/>
      <c r="G114" s="1028"/>
      <c r="H114" s="1026"/>
      <c r="I114" s="1029"/>
      <c r="J114" s="464">
        <v>40451</v>
      </c>
      <c r="K114" s="1032">
        <v>6700000</v>
      </c>
      <c r="L114" s="1033">
        <f t="shared" si="14"/>
        <v>556100000</v>
      </c>
      <c r="M114" s="421" t="s">
        <v>2156</v>
      </c>
    </row>
    <row r="115" spans="1:13" ht="28.5" customHeight="1">
      <c r="A115" s="1024"/>
      <c r="B115" s="1025"/>
      <c r="C115" s="1025"/>
      <c r="D115" s="1026"/>
      <c r="E115" s="1026"/>
      <c r="F115" s="1027"/>
      <c r="G115" s="1028"/>
      <c r="H115" s="1026"/>
      <c r="I115" s="1029"/>
      <c r="J115" s="464">
        <v>40451</v>
      </c>
      <c r="K115" s="1032">
        <v>-77126410</v>
      </c>
      <c r="L115" s="1033">
        <f t="shared" si="14"/>
        <v>478973590</v>
      </c>
      <c r="M115" s="421" t="s">
        <v>447</v>
      </c>
    </row>
    <row r="116" spans="1:13" ht="28.5" customHeight="1">
      <c r="A116" s="1024"/>
      <c r="B116" s="1025"/>
      <c r="C116" s="1025"/>
      <c r="D116" s="1026"/>
      <c r="E116" s="1026"/>
      <c r="F116" s="1027"/>
      <c r="G116" s="1028"/>
      <c r="H116" s="1026"/>
      <c r="I116" s="1029"/>
      <c r="J116" s="464">
        <v>40527</v>
      </c>
      <c r="K116" s="1034">
        <v>-314900000</v>
      </c>
      <c r="L116" s="1033">
        <f t="shared" si="14"/>
        <v>164073590</v>
      </c>
      <c r="M116" s="421" t="s">
        <v>447</v>
      </c>
    </row>
    <row r="117" spans="1:13" ht="28.5" customHeight="1">
      <c r="A117" s="1024"/>
      <c r="B117" s="1025"/>
      <c r="C117" s="1025"/>
      <c r="D117" s="1026"/>
      <c r="E117" s="1026"/>
      <c r="F117" s="1027"/>
      <c r="G117" s="1028"/>
      <c r="H117" s="1026"/>
      <c r="I117" s="1029"/>
      <c r="J117" s="464">
        <v>40549</v>
      </c>
      <c r="K117" s="1034">
        <v>-233</v>
      </c>
      <c r="L117" s="1033">
        <f>L116+K117</f>
        <v>164073357</v>
      </c>
      <c r="M117" s="421" t="s">
        <v>447</v>
      </c>
    </row>
    <row r="118" spans="1:13" ht="28.5" customHeight="1">
      <c r="A118" s="1024"/>
      <c r="B118" s="1025"/>
      <c r="C118" s="1025"/>
      <c r="D118" s="1026"/>
      <c r="E118" s="1026"/>
      <c r="F118" s="1027"/>
      <c r="G118" s="1047"/>
      <c r="H118" s="1048"/>
      <c r="I118" s="1035"/>
      <c r="J118" s="464">
        <v>40590</v>
      </c>
      <c r="K118" s="1034">
        <v>-1900000</v>
      </c>
      <c r="L118" s="1033">
        <f>L117+K118</f>
        <v>162173357</v>
      </c>
      <c r="M118" s="421" t="s">
        <v>1973</v>
      </c>
    </row>
    <row r="119" spans="1:13" ht="28.5" customHeight="1">
      <c r="A119" s="1036">
        <v>39923</v>
      </c>
      <c r="B119" s="1037" t="s">
        <v>1349</v>
      </c>
      <c r="C119" s="1037" t="s">
        <v>1350</v>
      </c>
      <c r="D119" s="1038" t="s">
        <v>995</v>
      </c>
      <c r="E119" s="1038" t="s">
        <v>133</v>
      </c>
      <c r="F119" s="1039" t="s">
        <v>1318</v>
      </c>
      <c r="G119" s="1040">
        <v>366000000</v>
      </c>
      <c r="H119" s="1038" t="s">
        <v>591</v>
      </c>
      <c r="I119" s="1029"/>
      <c r="J119" s="464">
        <v>39976</v>
      </c>
      <c r="K119" s="1032">
        <v>87130000</v>
      </c>
      <c r="L119" s="1033">
        <f>G119+K119</f>
        <v>453130000</v>
      </c>
      <c r="M119" s="421" t="s">
        <v>447</v>
      </c>
    </row>
    <row r="120" spans="1:13" ht="28.5" customHeight="1">
      <c r="A120" s="1024"/>
      <c r="B120" s="1025"/>
      <c r="C120" s="1025"/>
      <c r="D120" s="1026"/>
      <c r="E120" s="1026"/>
      <c r="F120" s="1027"/>
      <c r="G120" s="1028"/>
      <c r="H120" s="1026"/>
      <c r="I120" s="1029"/>
      <c r="J120" s="464">
        <v>40086</v>
      </c>
      <c r="K120" s="1032">
        <v>-249670000</v>
      </c>
      <c r="L120" s="1033">
        <f t="shared" ref="L120:L126" si="15">L119+K120</f>
        <v>203460000</v>
      </c>
      <c r="M120" s="452" t="s">
        <v>1520</v>
      </c>
    </row>
    <row r="121" spans="1:13" ht="28.5" customHeight="1">
      <c r="A121" s="1024"/>
      <c r="B121" s="1025"/>
      <c r="C121" s="1025"/>
      <c r="D121" s="1026"/>
      <c r="E121" s="1026"/>
      <c r="F121" s="1027"/>
      <c r="G121" s="1028"/>
      <c r="H121" s="1026"/>
      <c r="I121" s="1029"/>
      <c r="J121" s="464">
        <v>40177</v>
      </c>
      <c r="K121" s="1032">
        <v>119700000</v>
      </c>
      <c r="L121" s="1033">
        <f t="shared" si="15"/>
        <v>323160000</v>
      </c>
      <c r="M121" s="421" t="s">
        <v>1772</v>
      </c>
    </row>
    <row r="122" spans="1:13" ht="28.5" customHeight="1">
      <c r="A122" s="1024"/>
      <c r="B122" s="1025"/>
      <c r="C122" s="1025"/>
      <c r="D122" s="1026"/>
      <c r="E122" s="1026"/>
      <c r="F122" s="1027"/>
      <c r="G122" s="1028"/>
      <c r="H122" s="1026"/>
      <c r="I122" s="1029"/>
      <c r="J122" s="464">
        <v>40263</v>
      </c>
      <c r="K122" s="1032">
        <v>52270000</v>
      </c>
      <c r="L122" s="1033">
        <f t="shared" si="15"/>
        <v>375430000</v>
      </c>
      <c r="M122" s="421" t="s">
        <v>447</v>
      </c>
    </row>
    <row r="123" spans="1:13" ht="28.5" customHeight="1">
      <c r="A123" s="1024"/>
      <c r="B123" s="1025"/>
      <c r="C123" s="1025"/>
      <c r="D123" s="1026"/>
      <c r="E123" s="1026"/>
      <c r="F123" s="1027"/>
      <c r="G123" s="1028"/>
      <c r="H123" s="1026"/>
      <c r="I123" s="1029"/>
      <c r="J123" s="464">
        <v>40287</v>
      </c>
      <c r="K123" s="1032">
        <v>-10280000</v>
      </c>
      <c r="L123" s="1033">
        <f t="shared" si="15"/>
        <v>365150000</v>
      </c>
      <c r="M123" s="421" t="s">
        <v>1857</v>
      </c>
    </row>
    <row r="124" spans="1:13" ht="28.5" customHeight="1">
      <c r="A124" s="1024"/>
      <c r="B124" s="1025"/>
      <c r="C124" s="1025"/>
      <c r="D124" s="1026"/>
      <c r="E124" s="1026"/>
      <c r="F124" s="1027"/>
      <c r="G124" s="1028"/>
      <c r="H124" s="1026"/>
      <c r="I124" s="1029"/>
      <c r="J124" s="464">
        <v>40312</v>
      </c>
      <c r="K124" s="1032">
        <v>-1880000</v>
      </c>
      <c r="L124" s="1033">
        <f t="shared" si="15"/>
        <v>363270000</v>
      </c>
      <c r="M124" s="421" t="s">
        <v>1885</v>
      </c>
    </row>
    <row r="125" spans="1:13" ht="28.5" customHeight="1">
      <c r="A125" s="1024"/>
      <c r="B125" s="1025"/>
      <c r="C125" s="1025"/>
      <c r="D125" s="1026"/>
      <c r="E125" s="1026"/>
      <c r="F125" s="1027"/>
      <c r="G125" s="1028"/>
      <c r="H125" s="1026"/>
      <c r="I125" s="1029"/>
      <c r="J125" s="464">
        <v>40345</v>
      </c>
      <c r="K125" s="1032">
        <v>-286510000</v>
      </c>
      <c r="L125" s="1033">
        <f t="shared" si="15"/>
        <v>76760000</v>
      </c>
      <c r="M125" s="421" t="s">
        <v>1857</v>
      </c>
    </row>
    <row r="126" spans="1:13" ht="28.5" customHeight="1">
      <c r="A126" s="1024"/>
      <c r="B126" s="1025"/>
      <c r="C126" s="1025"/>
      <c r="D126" s="1026"/>
      <c r="E126" s="1026"/>
      <c r="F126" s="1027"/>
      <c r="G126" s="1028"/>
      <c r="H126" s="1026"/>
      <c r="I126" s="1029"/>
      <c r="J126" s="464">
        <v>40373</v>
      </c>
      <c r="K126" s="1032">
        <v>19540000</v>
      </c>
      <c r="L126" s="1033">
        <f t="shared" si="15"/>
        <v>96300000</v>
      </c>
      <c r="M126" s="421" t="s">
        <v>447</v>
      </c>
    </row>
    <row r="127" spans="1:13" ht="28.5" customHeight="1">
      <c r="A127" s="1024"/>
      <c r="B127" s="1025"/>
      <c r="C127" s="1025"/>
      <c r="D127" s="1026"/>
      <c r="E127" s="1026"/>
      <c r="F127" s="1027"/>
      <c r="G127" s="1028"/>
      <c r="H127" s="1026"/>
      <c r="I127" s="1029"/>
      <c r="J127" s="464">
        <v>40375</v>
      </c>
      <c r="K127" s="1032">
        <v>-210000</v>
      </c>
      <c r="L127" s="1033">
        <f>L126+K127</f>
        <v>96090000</v>
      </c>
      <c r="M127" s="421" t="s">
        <v>1935</v>
      </c>
    </row>
    <row r="128" spans="1:13" ht="28.5" customHeight="1">
      <c r="A128" s="1024"/>
      <c r="B128" s="1025"/>
      <c r="C128" s="1025"/>
      <c r="D128" s="1026"/>
      <c r="E128" s="1026"/>
      <c r="F128" s="1027"/>
      <c r="G128" s="1028"/>
      <c r="H128" s="1026"/>
      <c r="I128" s="1029"/>
      <c r="J128" s="464">
        <v>40403</v>
      </c>
      <c r="K128" s="1034">
        <v>-100000</v>
      </c>
      <c r="L128" s="1033">
        <f>L127+K128</f>
        <v>95990000</v>
      </c>
      <c r="M128" s="421" t="s">
        <v>1973</v>
      </c>
    </row>
    <row r="129" spans="1:13" ht="28.5" customHeight="1">
      <c r="A129" s="1024"/>
      <c r="B129" s="1025"/>
      <c r="C129" s="1025"/>
      <c r="D129" s="1026"/>
      <c r="E129" s="1026"/>
      <c r="F129" s="1027"/>
      <c r="G129" s="1028"/>
      <c r="H129" s="1026"/>
      <c r="I129" s="1029"/>
      <c r="J129" s="464">
        <v>40451</v>
      </c>
      <c r="K129" s="1032">
        <v>68565782</v>
      </c>
      <c r="L129" s="1033">
        <f t="shared" ref="L129" si="16">L128+K129</f>
        <v>164555782</v>
      </c>
      <c r="M129" s="421" t="s">
        <v>447</v>
      </c>
    </row>
    <row r="130" spans="1:13" ht="28.5" customHeight="1">
      <c r="A130" s="1024"/>
      <c r="B130" s="1025"/>
      <c r="C130" s="1025"/>
      <c r="D130" s="1026"/>
      <c r="E130" s="1026"/>
      <c r="F130" s="1027"/>
      <c r="G130" s="1047"/>
      <c r="H130" s="1048"/>
      <c r="I130" s="1035"/>
      <c r="J130" s="464">
        <v>40549</v>
      </c>
      <c r="K130" s="1034">
        <v>-247</v>
      </c>
      <c r="L130" s="1033">
        <f>L129+K130</f>
        <v>164555535</v>
      </c>
      <c r="M130" s="421" t="s">
        <v>447</v>
      </c>
    </row>
    <row r="131" spans="1:13" ht="28.5" customHeight="1">
      <c r="A131" s="1036">
        <v>39927</v>
      </c>
      <c r="B131" s="1037" t="s">
        <v>1370</v>
      </c>
      <c r="C131" s="1037" t="s">
        <v>1371</v>
      </c>
      <c r="D131" s="1038" t="s">
        <v>1061</v>
      </c>
      <c r="E131" s="1038" t="s">
        <v>133</v>
      </c>
      <c r="F131" s="1039" t="s">
        <v>1318</v>
      </c>
      <c r="G131" s="1049">
        <v>156000000</v>
      </c>
      <c r="H131" s="1038" t="s">
        <v>591</v>
      </c>
      <c r="I131" s="1029"/>
      <c r="J131" s="464">
        <v>39981</v>
      </c>
      <c r="K131" s="1050">
        <v>-64990000</v>
      </c>
      <c r="L131" s="1033">
        <f>G131+K131</f>
        <v>91010000</v>
      </c>
      <c r="M131" s="421" t="s">
        <v>447</v>
      </c>
    </row>
    <row r="132" spans="1:13" ht="28.5" customHeight="1">
      <c r="A132" s="1024"/>
      <c r="B132" s="1025"/>
      <c r="C132" s="1025"/>
      <c r="D132" s="1026"/>
      <c r="E132" s="1026"/>
      <c r="F132" s="1027"/>
      <c r="G132" s="1051"/>
      <c r="H132" s="1026"/>
      <c r="I132" s="1029"/>
      <c r="J132" s="464">
        <v>40086</v>
      </c>
      <c r="K132" s="1052">
        <v>130780000</v>
      </c>
      <c r="L132" s="1033">
        <f>L131+K132</f>
        <v>221790000</v>
      </c>
      <c r="M132" s="452" t="s">
        <v>1520</v>
      </c>
    </row>
    <row r="133" spans="1:13" ht="28.5" customHeight="1">
      <c r="A133" s="1024"/>
      <c r="B133" s="1025"/>
      <c r="C133" s="1025"/>
      <c r="D133" s="1026"/>
      <c r="E133" s="1026"/>
      <c r="F133" s="1027"/>
      <c r="G133" s="1051"/>
      <c r="H133" s="1026"/>
      <c r="I133" s="1029"/>
      <c r="J133" s="464">
        <v>40177</v>
      </c>
      <c r="K133" s="1032">
        <v>-116750000</v>
      </c>
      <c r="L133" s="1033">
        <f>L132+K133</f>
        <v>105040000</v>
      </c>
      <c r="M133" s="421" t="s">
        <v>1772</v>
      </c>
    </row>
    <row r="134" spans="1:13" ht="28.5" customHeight="1">
      <c r="A134" s="1024"/>
      <c r="B134" s="1025"/>
      <c r="C134" s="1025"/>
      <c r="D134" s="1026"/>
      <c r="E134" s="1026"/>
      <c r="F134" s="1027"/>
      <c r="G134" s="1051"/>
      <c r="H134" s="1026"/>
      <c r="I134" s="1029"/>
      <c r="J134" s="464">
        <v>40263</v>
      </c>
      <c r="K134" s="1032">
        <v>13080000</v>
      </c>
      <c r="L134" s="1033">
        <f>L133+K134</f>
        <v>118120000</v>
      </c>
      <c r="M134" s="421" t="s">
        <v>447</v>
      </c>
    </row>
    <row r="135" spans="1:13" ht="28.5" customHeight="1">
      <c r="A135" s="1024"/>
      <c r="B135" s="1025"/>
      <c r="C135" s="1025"/>
      <c r="D135" s="1026"/>
      <c r="E135" s="1026"/>
      <c r="F135" s="1027"/>
      <c r="G135" s="1051"/>
      <c r="H135" s="1026"/>
      <c r="I135" s="1029"/>
      <c r="J135" s="464">
        <v>40373</v>
      </c>
      <c r="K135" s="1032">
        <v>-24220000</v>
      </c>
      <c r="L135" s="1033">
        <f t="shared" ref="L135" si="17">L134+K135</f>
        <v>93900000</v>
      </c>
      <c r="M135" s="421" t="s">
        <v>447</v>
      </c>
    </row>
    <row r="136" spans="1:13" ht="28.5" customHeight="1">
      <c r="A136" s="1024"/>
      <c r="B136" s="1025"/>
      <c r="C136" s="1025"/>
      <c r="D136" s="1026"/>
      <c r="E136" s="1026"/>
      <c r="F136" s="1027"/>
      <c r="G136" s="1051"/>
      <c r="H136" s="1026"/>
      <c r="I136" s="1029"/>
      <c r="J136" s="464">
        <v>40375</v>
      </c>
      <c r="K136" s="1032">
        <v>210000</v>
      </c>
      <c r="L136" s="1033">
        <f>L135+K136</f>
        <v>94110000</v>
      </c>
      <c r="M136" s="421" t="s">
        <v>1856</v>
      </c>
    </row>
    <row r="137" spans="1:13" ht="28.5" customHeight="1">
      <c r="A137" s="1024"/>
      <c r="B137" s="1025"/>
      <c r="C137" s="1025"/>
      <c r="D137" s="1026"/>
      <c r="E137" s="1026"/>
      <c r="F137" s="1027"/>
      <c r="G137" s="1028"/>
      <c r="H137" s="1026"/>
      <c r="I137" s="1029"/>
      <c r="J137" s="464">
        <v>40403</v>
      </c>
      <c r="K137" s="1034">
        <v>2200000</v>
      </c>
      <c r="L137" s="1033">
        <f>L136+K137</f>
        <v>96310000</v>
      </c>
      <c r="M137" s="421" t="s">
        <v>1973</v>
      </c>
    </row>
    <row r="138" spans="1:13" ht="28.5" customHeight="1">
      <c r="A138" s="1024"/>
      <c r="B138" s="1025"/>
      <c r="C138" s="1025"/>
      <c r="D138" s="1026"/>
      <c r="E138" s="1026"/>
      <c r="F138" s="1027"/>
      <c r="G138" s="1028"/>
      <c r="H138" s="1026"/>
      <c r="I138" s="1029"/>
      <c r="J138" s="464">
        <v>40431</v>
      </c>
      <c r="K138" s="1034">
        <v>34600000</v>
      </c>
      <c r="L138" s="1033">
        <f>L137+K138</f>
        <v>130910000</v>
      </c>
      <c r="M138" s="452" t="s">
        <v>1774</v>
      </c>
    </row>
    <row r="139" spans="1:13" ht="28.5" customHeight="1">
      <c r="A139" s="1024"/>
      <c r="B139" s="1025"/>
      <c r="C139" s="1025"/>
      <c r="D139" s="1026"/>
      <c r="E139" s="1026"/>
      <c r="F139" s="1027"/>
      <c r="G139" s="1028"/>
      <c r="H139" s="1026"/>
      <c r="I139" s="1029"/>
      <c r="J139" s="464">
        <v>40451</v>
      </c>
      <c r="K139" s="1032">
        <v>5600000</v>
      </c>
      <c r="L139" s="1033">
        <f t="shared" ref="L139:L141" si="18">L138+K139</f>
        <v>136510000</v>
      </c>
      <c r="M139" s="421" t="s">
        <v>2157</v>
      </c>
    </row>
    <row r="140" spans="1:13" ht="28.5" customHeight="1">
      <c r="A140" s="1024"/>
      <c r="B140" s="1025"/>
      <c r="C140" s="1025"/>
      <c r="D140" s="1026"/>
      <c r="E140" s="1026"/>
      <c r="F140" s="1027"/>
      <c r="G140" s="1028"/>
      <c r="H140" s="1026"/>
      <c r="I140" s="1029"/>
      <c r="J140" s="464">
        <v>40451</v>
      </c>
      <c r="K140" s="1032">
        <v>10185090</v>
      </c>
      <c r="L140" s="1033">
        <f t="shared" si="18"/>
        <v>146695090</v>
      </c>
      <c r="M140" s="421" t="s">
        <v>447</v>
      </c>
    </row>
    <row r="141" spans="1:13" ht="28.5" customHeight="1">
      <c r="A141" s="1024"/>
      <c r="B141" s="1025"/>
      <c r="C141" s="1025"/>
      <c r="D141" s="1026"/>
      <c r="E141" s="1026"/>
      <c r="F141" s="1027"/>
      <c r="G141" s="1028"/>
      <c r="H141" s="1026"/>
      <c r="I141" s="1029"/>
      <c r="J141" s="464">
        <v>40466</v>
      </c>
      <c r="K141" s="1032">
        <v>400000</v>
      </c>
      <c r="L141" s="1033">
        <f t="shared" si="18"/>
        <v>147095090</v>
      </c>
      <c r="M141" s="421" t="s">
        <v>1973</v>
      </c>
    </row>
    <row r="142" spans="1:13" ht="28.5" customHeight="1">
      <c r="A142" s="1024"/>
      <c r="B142" s="1025"/>
      <c r="C142" s="1025"/>
      <c r="D142" s="1026"/>
      <c r="E142" s="1026"/>
      <c r="F142" s="1027"/>
      <c r="G142" s="1047"/>
      <c r="H142" s="1048"/>
      <c r="I142" s="1035"/>
      <c r="J142" s="464">
        <v>40549</v>
      </c>
      <c r="K142" s="1034">
        <v>-213</v>
      </c>
      <c r="L142" s="1033">
        <f>L141+K142</f>
        <v>147094877</v>
      </c>
      <c r="M142" s="421" t="s">
        <v>447</v>
      </c>
    </row>
    <row r="143" spans="1:13" ht="28.5" customHeight="1">
      <c r="A143" s="1036">
        <v>39930</v>
      </c>
      <c r="B143" s="1037" t="s">
        <v>1375</v>
      </c>
      <c r="C143" s="1037" t="s">
        <v>1376</v>
      </c>
      <c r="D143" s="1038" t="s">
        <v>987</v>
      </c>
      <c r="E143" s="1038" t="s">
        <v>133</v>
      </c>
      <c r="F143" s="1039" t="s">
        <v>1318</v>
      </c>
      <c r="G143" s="1049">
        <v>195000000</v>
      </c>
      <c r="H143" s="1038" t="s">
        <v>591</v>
      </c>
      <c r="I143" s="1029"/>
      <c r="J143" s="464">
        <v>39981</v>
      </c>
      <c r="K143" s="1052">
        <v>-63980000</v>
      </c>
      <c r="L143" s="1033">
        <f>G143+K143</f>
        <v>131020000</v>
      </c>
      <c r="M143" s="421" t="s">
        <v>447</v>
      </c>
    </row>
    <row r="144" spans="1:13" ht="28.5" customHeight="1">
      <c r="A144" s="1024"/>
      <c r="B144" s="1025"/>
      <c r="C144" s="1025"/>
      <c r="D144" s="1026"/>
      <c r="E144" s="1026"/>
      <c r="F144" s="1027"/>
      <c r="G144" s="1051"/>
      <c r="H144" s="1026"/>
      <c r="I144" s="1029"/>
      <c r="J144" s="464">
        <v>40086</v>
      </c>
      <c r="K144" s="1052">
        <v>90990000</v>
      </c>
      <c r="L144" s="1033">
        <f>L143+K144</f>
        <v>222010000</v>
      </c>
      <c r="M144" s="452" t="s">
        <v>1520</v>
      </c>
    </row>
    <row r="145" spans="1:13" ht="28.5" customHeight="1">
      <c r="A145" s="1024"/>
      <c r="B145" s="1025"/>
      <c r="C145" s="1025"/>
      <c r="D145" s="1026"/>
      <c r="E145" s="1026"/>
      <c r="F145" s="1027"/>
      <c r="G145" s="1051"/>
      <c r="H145" s="1026"/>
      <c r="I145" s="1029"/>
      <c r="J145" s="464">
        <v>40177</v>
      </c>
      <c r="K145" s="1032">
        <v>57980000</v>
      </c>
      <c r="L145" s="1033">
        <f>L144+K145</f>
        <v>279990000</v>
      </c>
      <c r="M145" s="421" t="s">
        <v>1772</v>
      </c>
    </row>
    <row r="146" spans="1:13" ht="28.5" customHeight="1">
      <c r="A146" s="1024"/>
      <c r="B146" s="1025"/>
      <c r="C146" s="1025"/>
      <c r="D146" s="1026"/>
      <c r="E146" s="1026"/>
      <c r="F146" s="1027"/>
      <c r="G146" s="1051"/>
      <c r="H146" s="1026"/>
      <c r="I146" s="1029"/>
      <c r="J146" s="464">
        <v>40263</v>
      </c>
      <c r="K146" s="1032">
        <v>74520000</v>
      </c>
      <c r="L146" s="1033">
        <f>L145+K146</f>
        <v>354510000</v>
      </c>
      <c r="M146" s="421" t="s">
        <v>447</v>
      </c>
    </row>
    <row r="147" spans="1:13" ht="28.5" customHeight="1">
      <c r="A147" s="1024"/>
      <c r="B147" s="1025"/>
      <c r="C147" s="1025"/>
      <c r="D147" s="1026"/>
      <c r="E147" s="1026"/>
      <c r="F147" s="1027"/>
      <c r="G147" s="1051"/>
      <c r="H147" s="1026"/>
      <c r="I147" s="1029"/>
      <c r="J147" s="464">
        <v>40373</v>
      </c>
      <c r="K147" s="1032">
        <v>-75610000</v>
      </c>
      <c r="L147" s="1033">
        <f t="shared" ref="L147" si="19">L146+K147</f>
        <v>278900000</v>
      </c>
      <c r="M147" s="421" t="s">
        <v>447</v>
      </c>
    </row>
    <row r="148" spans="1:13" ht="28.5" customHeight="1">
      <c r="A148" s="1024"/>
      <c r="B148" s="1025"/>
      <c r="C148" s="1025"/>
      <c r="D148" s="1026"/>
      <c r="E148" s="1026"/>
      <c r="F148" s="1027"/>
      <c r="G148" s="1028"/>
      <c r="H148" s="1026"/>
      <c r="I148" s="1029"/>
      <c r="J148" s="464">
        <v>40403</v>
      </c>
      <c r="K148" s="1034">
        <v>1100000</v>
      </c>
      <c r="L148" s="1033">
        <f>L147+K148</f>
        <v>280000000</v>
      </c>
      <c r="M148" s="421" t="s">
        <v>1973</v>
      </c>
    </row>
    <row r="149" spans="1:13" ht="28.5" customHeight="1">
      <c r="A149" s="1024"/>
      <c r="B149" s="1025"/>
      <c r="C149" s="1025"/>
      <c r="D149" s="1026"/>
      <c r="E149" s="1026"/>
      <c r="F149" s="1027"/>
      <c r="G149" s="1028"/>
      <c r="H149" s="1026"/>
      <c r="I149" s="1029"/>
      <c r="J149" s="464">
        <v>40451</v>
      </c>
      <c r="K149" s="1032">
        <v>3763685</v>
      </c>
      <c r="L149" s="1033">
        <f t="shared" ref="L149:L150" si="20">L148+K149</f>
        <v>283763685</v>
      </c>
      <c r="M149" s="421" t="s">
        <v>447</v>
      </c>
    </row>
    <row r="150" spans="1:13" ht="28.5" customHeight="1">
      <c r="A150" s="1024"/>
      <c r="B150" s="1025"/>
      <c r="C150" s="1025"/>
      <c r="D150" s="1026"/>
      <c r="E150" s="1026"/>
      <c r="F150" s="1027"/>
      <c r="G150" s="1028"/>
      <c r="H150" s="1026"/>
      <c r="I150" s="1029"/>
      <c r="J150" s="464">
        <v>40527</v>
      </c>
      <c r="K150" s="1034">
        <v>300000</v>
      </c>
      <c r="L150" s="1033">
        <f t="shared" si="20"/>
        <v>284063685</v>
      </c>
      <c r="M150" s="421" t="s">
        <v>447</v>
      </c>
    </row>
    <row r="151" spans="1:13" ht="28.5" customHeight="1">
      <c r="A151" s="1024"/>
      <c r="B151" s="1025"/>
      <c r="C151" s="1025"/>
      <c r="D151" s="1026"/>
      <c r="E151" s="1026"/>
      <c r="F151" s="1027"/>
      <c r="G151" s="1028"/>
      <c r="H151" s="1026"/>
      <c r="I151" s="1029"/>
      <c r="J151" s="464">
        <v>40549</v>
      </c>
      <c r="K151" s="1034">
        <v>-325</v>
      </c>
      <c r="L151" s="1033">
        <f>L150+K151</f>
        <v>284063360</v>
      </c>
      <c r="M151" s="421" t="s">
        <v>447</v>
      </c>
    </row>
    <row r="152" spans="1:13" ht="28.5" customHeight="1">
      <c r="A152" s="1024"/>
      <c r="B152" s="1025"/>
      <c r="C152" s="1025"/>
      <c r="D152" s="1026"/>
      <c r="E152" s="1026"/>
      <c r="F152" s="1027"/>
      <c r="G152" s="1047"/>
      <c r="H152" s="1048"/>
      <c r="I152" s="1035"/>
      <c r="J152" s="464">
        <v>40556</v>
      </c>
      <c r="K152" s="1034">
        <v>2400000</v>
      </c>
      <c r="L152" s="1033">
        <f>L151+K152</f>
        <v>286463360</v>
      </c>
      <c r="M152" s="421" t="s">
        <v>1973</v>
      </c>
    </row>
    <row r="153" spans="1:13" ht="28.5" customHeight="1">
      <c r="A153" s="1036">
        <v>39934</v>
      </c>
      <c r="B153" s="1037" t="s">
        <v>1387</v>
      </c>
      <c r="C153" s="1037" t="s">
        <v>1388</v>
      </c>
      <c r="D153" s="1038" t="s">
        <v>1012</v>
      </c>
      <c r="E153" s="1038" t="s">
        <v>133</v>
      </c>
      <c r="F153" s="1039" t="s">
        <v>1318</v>
      </c>
      <c r="G153" s="1049">
        <v>798000000</v>
      </c>
      <c r="H153" s="1038" t="s">
        <v>591</v>
      </c>
      <c r="I153" s="1029"/>
      <c r="J153" s="464">
        <v>39981</v>
      </c>
      <c r="K153" s="1052">
        <v>-338450000</v>
      </c>
      <c r="L153" s="1033">
        <f>G153+K153</f>
        <v>459550000</v>
      </c>
      <c r="M153" s="421" t="s">
        <v>447</v>
      </c>
    </row>
    <row r="154" spans="1:13" ht="28.5" customHeight="1">
      <c r="A154" s="1024"/>
      <c r="B154" s="1025"/>
      <c r="C154" s="1025"/>
      <c r="D154" s="1026"/>
      <c r="E154" s="1026"/>
      <c r="F154" s="1027"/>
      <c r="G154" s="1051"/>
      <c r="H154" s="1026"/>
      <c r="I154" s="1029"/>
      <c r="J154" s="464">
        <v>40086</v>
      </c>
      <c r="K154" s="1050">
        <v>-11860000</v>
      </c>
      <c r="L154" s="1033">
        <v>447690000</v>
      </c>
      <c r="M154" s="452" t="s">
        <v>1520</v>
      </c>
    </row>
    <row r="155" spans="1:13" ht="28.5" customHeight="1">
      <c r="A155" s="1024"/>
      <c r="B155" s="1025"/>
      <c r="C155" s="1025"/>
      <c r="D155" s="1026"/>
      <c r="E155" s="1026"/>
      <c r="F155" s="1027"/>
      <c r="G155" s="1051"/>
      <c r="H155" s="1026"/>
      <c r="I155" s="1029"/>
      <c r="J155" s="464">
        <v>40177</v>
      </c>
      <c r="K155" s="1032">
        <v>21330000</v>
      </c>
      <c r="L155" s="1033">
        <f>L154+K155</f>
        <v>469020000</v>
      </c>
      <c r="M155" s="421" t="s">
        <v>1772</v>
      </c>
    </row>
    <row r="156" spans="1:13" ht="28.5" customHeight="1">
      <c r="A156" s="1024"/>
      <c r="B156" s="1025"/>
      <c r="C156" s="1025"/>
      <c r="D156" s="1026"/>
      <c r="E156" s="1026"/>
      <c r="F156" s="1027"/>
      <c r="G156" s="1051"/>
      <c r="H156" s="1026"/>
      <c r="I156" s="1029"/>
      <c r="J156" s="464">
        <v>40263</v>
      </c>
      <c r="K156" s="1032">
        <v>9150000</v>
      </c>
      <c r="L156" s="1033">
        <f>L155+K156</f>
        <v>478170000</v>
      </c>
      <c r="M156" s="421" t="s">
        <v>447</v>
      </c>
    </row>
    <row r="157" spans="1:13" ht="28.5" customHeight="1">
      <c r="A157" s="1024"/>
      <c r="B157" s="1025"/>
      <c r="C157" s="1025"/>
      <c r="D157" s="1026"/>
      <c r="E157" s="1026"/>
      <c r="F157" s="1027"/>
      <c r="G157" s="1051"/>
      <c r="H157" s="1026"/>
      <c r="I157" s="1029"/>
      <c r="J157" s="464">
        <v>40373</v>
      </c>
      <c r="K157" s="1032">
        <v>-76870000</v>
      </c>
      <c r="L157" s="1033">
        <f t="shared" ref="L157:L159" si="21">L156+K157</f>
        <v>401300000</v>
      </c>
      <c r="M157" s="421" t="s">
        <v>447</v>
      </c>
    </row>
    <row r="158" spans="1:13" ht="28.5" customHeight="1">
      <c r="A158" s="1024"/>
      <c r="B158" s="1025"/>
      <c r="C158" s="1025"/>
      <c r="D158" s="1026"/>
      <c r="E158" s="1026"/>
      <c r="F158" s="1027"/>
      <c r="G158" s="1051"/>
      <c r="H158" s="1026"/>
      <c r="I158" s="1029"/>
      <c r="J158" s="464">
        <v>40422</v>
      </c>
      <c r="K158" s="1053">
        <v>400000</v>
      </c>
      <c r="L158" s="1033">
        <f t="shared" si="21"/>
        <v>401700000</v>
      </c>
      <c r="M158" s="452" t="s">
        <v>1993</v>
      </c>
    </row>
    <row r="159" spans="1:13" ht="28.5" customHeight="1">
      <c r="A159" s="1024"/>
      <c r="B159" s="1025"/>
      <c r="C159" s="1025"/>
      <c r="D159" s="1026"/>
      <c r="E159" s="1026"/>
      <c r="F159" s="1027"/>
      <c r="G159" s="1028"/>
      <c r="H159" s="1026"/>
      <c r="I159" s="1029"/>
      <c r="J159" s="464">
        <v>40451</v>
      </c>
      <c r="K159" s="1032">
        <v>-8454269</v>
      </c>
      <c r="L159" s="1033">
        <f t="shared" si="21"/>
        <v>393245731</v>
      </c>
      <c r="M159" s="421" t="s">
        <v>447</v>
      </c>
    </row>
    <row r="160" spans="1:13" ht="28.5" customHeight="1">
      <c r="A160" s="1024"/>
      <c r="B160" s="1025"/>
      <c r="C160" s="1025"/>
      <c r="D160" s="1026"/>
      <c r="E160" s="1026"/>
      <c r="F160" s="1027"/>
      <c r="G160" s="1047"/>
      <c r="H160" s="1048"/>
      <c r="I160" s="1035"/>
      <c r="J160" s="464">
        <v>40549</v>
      </c>
      <c r="K160" s="1034">
        <v>-342</v>
      </c>
      <c r="L160" s="1033">
        <f>L159+K160</f>
        <v>393245389</v>
      </c>
      <c r="M160" s="421" t="s">
        <v>447</v>
      </c>
    </row>
    <row r="161" spans="1:13" ht="28.5" customHeight="1">
      <c r="A161" s="1036">
        <v>39961</v>
      </c>
      <c r="B161" s="1037" t="s">
        <v>844</v>
      </c>
      <c r="C161" s="1037" t="s">
        <v>845</v>
      </c>
      <c r="D161" s="1038" t="s">
        <v>1069</v>
      </c>
      <c r="E161" s="1038" t="s">
        <v>133</v>
      </c>
      <c r="F161" s="1054" t="s">
        <v>1318</v>
      </c>
      <c r="G161" s="1049">
        <v>101000000</v>
      </c>
      <c r="H161" s="1038" t="s">
        <v>591</v>
      </c>
      <c r="I161" s="1029"/>
      <c r="J161" s="464">
        <v>39976</v>
      </c>
      <c r="K161" s="1052">
        <v>16140000</v>
      </c>
      <c r="L161" s="1033">
        <f>G161+K161</f>
        <v>117140000</v>
      </c>
      <c r="M161" s="421" t="s">
        <v>447</v>
      </c>
    </row>
    <row r="162" spans="1:13" ht="28.5" customHeight="1">
      <c r="A162" s="1024"/>
      <c r="B162" s="1025"/>
      <c r="C162" s="1025"/>
      <c r="D162" s="1026"/>
      <c r="E162" s="1026"/>
      <c r="F162" s="1055"/>
      <c r="G162" s="1051"/>
      <c r="H162" s="1026"/>
      <c r="I162" s="1029"/>
      <c r="J162" s="464">
        <v>40086</v>
      </c>
      <c r="K162" s="1052">
        <v>134560000</v>
      </c>
      <c r="L162" s="1033">
        <f>L161+K162</f>
        <v>251700000</v>
      </c>
      <c r="M162" s="452" t="s">
        <v>1520</v>
      </c>
    </row>
    <row r="163" spans="1:13" ht="28.5" customHeight="1">
      <c r="A163" s="1024"/>
      <c r="B163" s="1025"/>
      <c r="C163" s="1025"/>
      <c r="D163" s="1026"/>
      <c r="E163" s="1026"/>
      <c r="F163" s="1055"/>
      <c r="G163" s="1051"/>
      <c r="H163" s="1026"/>
      <c r="I163" s="1029"/>
      <c r="J163" s="464">
        <v>40177</v>
      </c>
      <c r="K163" s="1032">
        <v>80250000</v>
      </c>
      <c r="L163" s="1033">
        <f>L162+K163</f>
        <v>331950000</v>
      </c>
      <c r="M163" s="421" t="s">
        <v>1772</v>
      </c>
    </row>
    <row r="164" spans="1:13" ht="28.5" customHeight="1">
      <c r="A164" s="1024"/>
      <c r="B164" s="1025"/>
      <c r="C164" s="1025"/>
      <c r="D164" s="1026"/>
      <c r="E164" s="1026"/>
      <c r="F164" s="1055"/>
      <c r="G164" s="1051"/>
      <c r="H164" s="1026"/>
      <c r="I164" s="1029"/>
      <c r="J164" s="464">
        <v>40263</v>
      </c>
      <c r="K164" s="1032">
        <v>67250000</v>
      </c>
      <c r="L164" s="1033">
        <f>L163+K164</f>
        <v>399200000</v>
      </c>
      <c r="M164" s="421" t="s">
        <v>447</v>
      </c>
    </row>
    <row r="165" spans="1:13" ht="28.5" customHeight="1">
      <c r="A165" s="1024"/>
      <c r="B165" s="1025"/>
      <c r="C165" s="1025"/>
      <c r="D165" s="1026"/>
      <c r="E165" s="1026"/>
      <c r="F165" s="1055"/>
      <c r="G165" s="1051"/>
      <c r="H165" s="1026"/>
      <c r="I165" s="1029"/>
      <c r="J165" s="464">
        <v>40373</v>
      </c>
      <c r="K165" s="1032">
        <v>-85900000</v>
      </c>
      <c r="L165" s="1033">
        <f t="shared" ref="L165" si="22">L164+K165</f>
        <v>313300000</v>
      </c>
      <c r="M165" s="421" t="s">
        <v>447</v>
      </c>
    </row>
    <row r="166" spans="1:13" ht="28.5" customHeight="1">
      <c r="A166" s="1024"/>
      <c r="B166" s="1025"/>
      <c r="C166" s="1025"/>
      <c r="D166" s="1026"/>
      <c r="E166" s="1026"/>
      <c r="F166" s="1027"/>
      <c r="G166" s="1028"/>
      <c r="H166" s="1026"/>
      <c r="I166" s="1029"/>
      <c r="J166" s="464">
        <v>40403</v>
      </c>
      <c r="K166" s="1034">
        <v>100000</v>
      </c>
      <c r="L166" s="1033">
        <f>L165+K166</f>
        <v>313400000</v>
      </c>
      <c r="M166" s="421" t="s">
        <v>1973</v>
      </c>
    </row>
    <row r="167" spans="1:13" ht="28.5" customHeight="1">
      <c r="A167" s="1527"/>
      <c r="B167" s="1025"/>
      <c r="C167" s="1025"/>
      <c r="D167" s="1026"/>
      <c r="E167" s="1026"/>
      <c r="F167" s="1027"/>
      <c r="G167" s="1028"/>
      <c r="H167" s="1026"/>
      <c r="I167" s="1029"/>
      <c r="J167" s="464">
        <v>40451</v>
      </c>
      <c r="K167" s="1032">
        <v>2900000</v>
      </c>
      <c r="L167" s="1033">
        <f t="shared" ref="L167:L168" si="23">L166+K167</f>
        <v>316300000</v>
      </c>
      <c r="M167" s="421" t="s">
        <v>2216</v>
      </c>
    </row>
    <row r="168" spans="1:13" ht="28.5" customHeight="1">
      <c r="A168" s="1527"/>
      <c r="B168" s="1025"/>
      <c r="C168" s="1025"/>
      <c r="D168" s="1026"/>
      <c r="E168" s="1026"/>
      <c r="F168" s="1027"/>
      <c r="G168" s="1028"/>
      <c r="H168" s="1026"/>
      <c r="I168" s="1029"/>
      <c r="J168" s="464">
        <v>40451</v>
      </c>
      <c r="K168" s="1032">
        <v>33801486</v>
      </c>
      <c r="L168" s="1033">
        <f t="shared" si="23"/>
        <v>350101486</v>
      </c>
      <c r="M168" s="421" t="s">
        <v>447</v>
      </c>
    </row>
    <row r="169" spans="1:13" ht="28.5" customHeight="1">
      <c r="A169" s="1024"/>
      <c r="B169" s="1025"/>
      <c r="C169" s="1025"/>
      <c r="D169" s="1026"/>
      <c r="E169" s="1026"/>
      <c r="F169" s="1027"/>
      <c r="G169" s="1028"/>
      <c r="H169" s="1026"/>
      <c r="I169" s="1029"/>
      <c r="J169" s="464">
        <v>40498</v>
      </c>
      <c r="K169" s="1034">
        <v>700000</v>
      </c>
      <c r="L169" s="1033">
        <f>L168+K169</f>
        <v>350801486</v>
      </c>
      <c r="M169" s="421" t="s">
        <v>1973</v>
      </c>
    </row>
    <row r="170" spans="1:13" ht="28.5" customHeight="1">
      <c r="A170" s="1024"/>
      <c r="B170" s="1025"/>
      <c r="C170" s="1025"/>
      <c r="D170" s="1026"/>
      <c r="E170" s="1026"/>
      <c r="F170" s="1027"/>
      <c r="G170" s="1028"/>
      <c r="H170" s="1026"/>
      <c r="I170" s="1029"/>
      <c r="J170" s="464">
        <v>40527</v>
      </c>
      <c r="K170" s="1034">
        <v>1700000</v>
      </c>
      <c r="L170" s="1033">
        <f t="shared" ref="L170" si="24">L169+K170</f>
        <v>352501486</v>
      </c>
      <c r="M170" s="421" t="s">
        <v>447</v>
      </c>
    </row>
    <row r="171" spans="1:13" ht="28.5" customHeight="1">
      <c r="A171" s="1024"/>
      <c r="B171" s="1025"/>
      <c r="C171" s="1025"/>
      <c r="D171" s="1026"/>
      <c r="E171" s="1026"/>
      <c r="F171" s="1027"/>
      <c r="G171" s="1028"/>
      <c r="H171" s="1026"/>
      <c r="I171" s="1029"/>
      <c r="J171" s="464">
        <v>40549</v>
      </c>
      <c r="K171" s="1034">
        <v>-363</v>
      </c>
      <c r="L171" s="1033">
        <f>L170+K171</f>
        <v>352501123</v>
      </c>
      <c r="M171" s="421" t="s">
        <v>447</v>
      </c>
    </row>
    <row r="172" spans="1:13" ht="28.5" customHeight="1">
      <c r="A172" s="1024"/>
      <c r="B172" s="1025"/>
      <c r="C172" s="1025"/>
      <c r="D172" s="1026"/>
      <c r="E172" s="1026"/>
      <c r="F172" s="1027"/>
      <c r="G172" s="1047"/>
      <c r="H172" s="1048"/>
      <c r="I172" s="1035"/>
      <c r="J172" s="464">
        <v>40590</v>
      </c>
      <c r="K172" s="1034">
        <v>900000</v>
      </c>
      <c r="L172" s="1033">
        <f>L171+K172</f>
        <v>353401123</v>
      </c>
      <c r="M172" s="421" t="s">
        <v>1973</v>
      </c>
    </row>
    <row r="173" spans="1:13" ht="28.5" customHeight="1">
      <c r="A173" s="1036">
        <v>39976</v>
      </c>
      <c r="B173" s="1037" t="s">
        <v>441</v>
      </c>
      <c r="C173" s="1037" t="s">
        <v>1154</v>
      </c>
      <c r="D173" s="1038" t="s">
        <v>1069</v>
      </c>
      <c r="E173" s="1056" t="s">
        <v>133</v>
      </c>
      <c r="F173" s="1054" t="s">
        <v>1318</v>
      </c>
      <c r="G173" s="1049">
        <v>19400000</v>
      </c>
      <c r="H173" s="1038" t="s">
        <v>591</v>
      </c>
      <c r="I173" s="1029"/>
      <c r="J173" s="464">
        <v>40086</v>
      </c>
      <c r="K173" s="1057">
        <v>-1860000</v>
      </c>
      <c r="L173" s="1033">
        <f>G173+K173</f>
        <v>17540000</v>
      </c>
      <c r="M173" s="452" t="s">
        <v>1520</v>
      </c>
    </row>
    <row r="174" spans="1:13" ht="28.5" customHeight="1">
      <c r="A174" s="1024"/>
      <c r="B174" s="1025"/>
      <c r="C174" s="1025"/>
      <c r="D174" s="1026"/>
      <c r="E174" s="1058"/>
      <c r="F174" s="1055"/>
      <c r="G174" s="1051"/>
      <c r="H174" s="1026"/>
      <c r="I174" s="1029"/>
      <c r="J174" s="464">
        <v>40177</v>
      </c>
      <c r="K174" s="1032">
        <v>27920000</v>
      </c>
      <c r="L174" s="1033">
        <f>L173+K174</f>
        <v>45460000</v>
      </c>
      <c r="M174" s="421" t="s">
        <v>1772</v>
      </c>
    </row>
    <row r="175" spans="1:13" ht="28.5" customHeight="1">
      <c r="A175" s="1024"/>
      <c r="B175" s="1025"/>
      <c r="C175" s="1025"/>
      <c r="D175" s="1026"/>
      <c r="E175" s="1058"/>
      <c r="F175" s="1055"/>
      <c r="G175" s="1051"/>
      <c r="H175" s="1026"/>
      <c r="I175" s="1029"/>
      <c r="J175" s="464">
        <v>40263</v>
      </c>
      <c r="K175" s="1032">
        <v>-1390000</v>
      </c>
      <c r="L175" s="1033">
        <f>L174+K175</f>
        <v>44070000</v>
      </c>
      <c r="M175" s="421" t="s">
        <v>447</v>
      </c>
    </row>
    <row r="176" spans="1:13" ht="28.5" customHeight="1">
      <c r="A176" s="1024"/>
      <c r="B176" s="1025"/>
      <c r="C176" s="1025"/>
      <c r="D176" s="1026"/>
      <c r="E176" s="1058"/>
      <c r="F176" s="1055"/>
      <c r="G176" s="1051"/>
      <c r="H176" s="1026"/>
      <c r="I176" s="1029"/>
      <c r="J176" s="464">
        <v>40373</v>
      </c>
      <c r="K176" s="1032">
        <v>-13870000</v>
      </c>
      <c r="L176" s="1033">
        <f t="shared" ref="L176:L178" si="25">L175+K176</f>
        <v>30200000</v>
      </c>
      <c r="M176" s="421" t="s">
        <v>447</v>
      </c>
    </row>
    <row r="177" spans="1:13" ht="28.5" customHeight="1">
      <c r="A177" s="1024"/>
      <c r="B177" s="1041"/>
      <c r="C177" s="1025"/>
      <c r="D177" s="1026"/>
      <c r="E177" s="1026"/>
      <c r="F177" s="1027"/>
      <c r="G177" s="1028"/>
      <c r="H177" s="1026"/>
      <c r="I177" s="1029"/>
      <c r="J177" s="464">
        <v>40451</v>
      </c>
      <c r="K177" s="1032">
        <v>400000</v>
      </c>
      <c r="L177" s="1033">
        <f t="shared" si="25"/>
        <v>30600000</v>
      </c>
      <c r="M177" s="421" t="s">
        <v>2215</v>
      </c>
    </row>
    <row r="178" spans="1:13" ht="28.5" customHeight="1">
      <c r="A178" s="1024"/>
      <c r="B178" s="1041"/>
      <c r="C178" s="1025"/>
      <c r="D178" s="1026"/>
      <c r="E178" s="1026"/>
      <c r="F178" s="1027"/>
      <c r="G178" s="1028"/>
      <c r="H178" s="1026"/>
      <c r="I178" s="1029"/>
      <c r="J178" s="464">
        <v>40451</v>
      </c>
      <c r="K178" s="1032">
        <v>586954</v>
      </c>
      <c r="L178" s="1033">
        <f t="shared" si="25"/>
        <v>31186954</v>
      </c>
      <c r="M178" s="421" t="s">
        <v>447</v>
      </c>
    </row>
    <row r="179" spans="1:13" ht="28.5" customHeight="1">
      <c r="A179" s="1024"/>
      <c r="B179" s="1025"/>
      <c r="C179" s="1025"/>
      <c r="D179" s="1026"/>
      <c r="E179" s="1026"/>
      <c r="F179" s="1027"/>
      <c r="G179" s="1047"/>
      <c r="H179" s="1048"/>
      <c r="I179" s="1035"/>
      <c r="J179" s="464">
        <v>40549</v>
      </c>
      <c r="K179" s="1034">
        <v>-34</v>
      </c>
      <c r="L179" s="1033">
        <f>L178+K179</f>
        <v>31186920</v>
      </c>
      <c r="M179" s="421" t="s">
        <v>447</v>
      </c>
    </row>
    <row r="180" spans="1:13" ht="28.5" customHeight="1">
      <c r="A180" s="1036">
        <v>39981</v>
      </c>
      <c r="B180" s="1037" t="s">
        <v>452</v>
      </c>
      <c r="C180" s="1037" t="s">
        <v>267</v>
      </c>
      <c r="D180" s="1038" t="s">
        <v>1211</v>
      </c>
      <c r="E180" s="1056" t="s">
        <v>133</v>
      </c>
      <c r="F180" s="1054" t="s">
        <v>1318</v>
      </c>
      <c r="G180" s="1049">
        <v>16520000</v>
      </c>
      <c r="H180" s="1038" t="s">
        <v>591</v>
      </c>
      <c r="I180" s="1029"/>
      <c r="J180" s="464">
        <v>40086</v>
      </c>
      <c r="K180" s="1057">
        <v>13070000</v>
      </c>
      <c r="L180" s="1033">
        <f>G180+K180</f>
        <v>29590000</v>
      </c>
      <c r="M180" s="452" t="s">
        <v>1520</v>
      </c>
    </row>
    <row r="181" spans="1:13" ht="28.5" customHeight="1">
      <c r="A181" s="1024"/>
      <c r="B181" s="1025"/>
      <c r="C181" s="1025"/>
      <c r="D181" s="1026"/>
      <c r="E181" s="1058"/>
      <c r="F181" s="1055"/>
      <c r="G181" s="1051"/>
      <c r="H181" s="1026"/>
      <c r="I181" s="1029"/>
      <c r="J181" s="464">
        <v>40177</v>
      </c>
      <c r="K181" s="1032">
        <v>145510000</v>
      </c>
      <c r="L181" s="1033">
        <f>L180+K181</f>
        <v>175100000</v>
      </c>
      <c r="M181" s="421" t="s">
        <v>1772</v>
      </c>
    </row>
    <row r="182" spans="1:13" ht="28.5" customHeight="1">
      <c r="A182" s="1024"/>
      <c r="B182" s="1025"/>
      <c r="C182" s="1025"/>
      <c r="D182" s="1026"/>
      <c r="E182" s="1058"/>
      <c r="F182" s="1055"/>
      <c r="G182" s="1051"/>
      <c r="H182" s="1026"/>
      <c r="I182" s="1029"/>
      <c r="J182" s="464">
        <v>40263</v>
      </c>
      <c r="K182" s="1032">
        <v>-116950000</v>
      </c>
      <c r="L182" s="1033">
        <f>L181+K182</f>
        <v>58150000</v>
      </c>
      <c r="M182" s="421" t="s">
        <v>447</v>
      </c>
    </row>
    <row r="183" spans="1:13" ht="28.5" customHeight="1">
      <c r="A183" s="1024"/>
      <c r="B183" s="1025"/>
      <c r="C183" s="1025"/>
      <c r="D183" s="1026"/>
      <c r="E183" s="1058"/>
      <c r="F183" s="1055"/>
      <c r="G183" s="1051"/>
      <c r="H183" s="1026"/>
      <c r="I183" s="1029"/>
      <c r="J183" s="464">
        <v>40373</v>
      </c>
      <c r="K183" s="1032">
        <v>-23350000</v>
      </c>
      <c r="L183" s="1033">
        <f t="shared" ref="L183:L184" si="26">L182+K183</f>
        <v>34800000</v>
      </c>
      <c r="M183" s="421" t="s">
        <v>447</v>
      </c>
    </row>
    <row r="184" spans="1:13" ht="28.5" customHeight="1">
      <c r="A184" s="1024"/>
      <c r="B184" s="1025"/>
      <c r="C184" s="1025"/>
      <c r="D184" s="1026"/>
      <c r="E184" s="1026"/>
      <c r="F184" s="1027"/>
      <c r="G184" s="1028"/>
      <c r="H184" s="1026"/>
      <c r="I184" s="1029"/>
      <c r="J184" s="464">
        <v>40451</v>
      </c>
      <c r="K184" s="1032">
        <v>7846346</v>
      </c>
      <c r="L184" s="1033">
        <f t="shared" si="26"/>
        <v>42646346</v>
      </c>
      <c r="M184" s="421" t="s">
        <v>447</v>
      </c>
    </row>
    <row r="185" spans="1:13" ht="28.5" customHeight="1">
      <c r="A185" s="1024"/>
      <c r="B185" s="1025"/>
      <c r="C185" s="1025"/>
      <c r="D185" s="1026"/>
      <c r="E185" s="1026"/>
      <c r="F185" s="1027"/>
      <c r="G185" s="1047"/>
      <c r="H185" s="1048"/>
      <c r="I185" s="1035"/>
      <c r="J185" s="464">
        <v>40549</v>
      </c>
      <c r="K185" s="1034">
        <v>-46</v>
      </c>
      <c r="L185" s="1033">
        <f>L184+K185</f>
        <v>42646300</v>
      </c>
      <c r="M185" s="421" t="s">
        <v>447</v>
      </c>
    </row>
    <row r="186" spans="1:13" ht="28.5" customHeight="1">
      <c r="A186" s="1036">
        <v>39981</v>
      </c>
      <c r="B186" s="1037" t="s">
        <v>453</v>
      </c>
      <c r="C186" s="1037" t="s">
        <v>454</v>
      </c>
      <c r="D186" s="1038" t="s">
        <v>455</v>
      </c>
      <c r="E186" s="1056" t="s">
        <v>133</v>
      </c>
      <c r="F186" s="1054" t="s">
        <v>1318</v>
      </c>
      <c r="G186" s="1049">
        <v>57000000</v>
      </c>
      <c r="H186" s="1038" t="s">
        <v>591</v>
      </c>
      <c r="I186" s="1029"/>
      <c r="J186" s="464">
        <v>40086</v>
      </c>
      <c r="K186" s="1063">
        <v>-11300000</v>
      </c>
      <c r="L186" s="1033">
        <f>K186+G186</f>
        <v>45700000</v>
      </c>
      <c r="M186" s="452" t="s">
        <v>1520</v>
      </c>
    </row>
    <row r="187" spans="1:13" ht="28.5" customHeight="1">
      <c r="A187" s="1024"/>
      <c r="B187" s="1025"/>
      <c r="C187" s="1025"/>
      <c r="D187" s="1026"/>
      <c r="E187" s="1058"/>
      <c r="F187" s="1055"/>
      <c r="G187" s="1051"/>
      <c r="H187" s="1026"/>
      <c r="I187" s="1029"/>
      <c r="J187" s="464">
        <v>40177</v>
      </c>
      <c r="K187" s="1032">
        <v>-42210000</v>
      </c>
      <c r="L187" s="1033">
        <f>L186+K187</f>
        <v>3490000</v>
      </c>
      <c r="M187" s="421" t="s">
        <v>1772</v>
      </c>
    </row>
    <row r="188" spans="1:13" ht="28.5" customHeight="1">
      <c r="A188" s="1024"/>
      <c r="B188" s="1025"/>
      <c r="C188" s="1025"/>
      <c r="D188" s="1026"/>
      <c r="E188" s="1058"/>
      <c r="F188" s="1055"/>
      <c r="G188" s="1051"/>
      <c r="H188" s="1026"/>
      <c r="I188" s="1029"/>
      <c r="J188" s="464">
        <v>40263</v>
      </c>
      <c r="K188" s="1032">
        <v>65640000</v>
      </c>
      <c r="L188" s="1033">
        <f>L187+K188</f>
        <v>69130000</v>
      </c>
      <c r="M188" s="421" t="s">
        <v>447</v>
      </c>
    </row>
    <row r="189" spans="1:13" ht="28.5" customHeight="1">
      <c r="A189" s="1024"/>
      <c r="B189" s="1025"/>
      <c r="C189" s="1025"/>
      <c r="D189" s="1026"/>
      <c r="E189" s="1058"/>
      <c r="F189" s="1055"/>
      <c r="G189" s="1051"/>
      <c r="H189" s="1026"/>
      <c r="I189" s="1029"/>
      <c r="J189" s="464">
        <v>40277</v>
      </c>
      <c r="K189" s="1034">
        <v>-14470000</v>
      </c>
      <c r="L189" s="1033">
        <f>L188+K189</f>
        <v>54660000</v>
      </c>
      <c r="M189" s="421" t="s">
        <v>447</v>
      </c>
    </row>
    <row r="190" spans="1:13" ht="28.5" customHeight="1">
      <c r="A190" s="1024"/>
      <c r="B190" s="1025"/>
      <c r="C190" s="1025"/>
      <c r="D190" s="1026"/>
      <c r="E190" s="1058"/>
      <c r="F190" s="1055"/>
      <c r="G190" s="1051"/>
      <c r="H190" s="1026"/>
      <c r="I190" s="1029"/>
      <c r="J190" s="464">
        <v>40373</v>
      </c>
      <c r="K190" s="1032">
        <v>-8860000</v>
      </c>
      <c r="L190" s="1033">
        <f t="shared" ref="L190:L192" si="27">L189+K190</f>
        <v>45800000</v>
      </c>
      <c r="M190" s="421" t="s">
        <v>447</v>
      </c>
    </row>
    <row r="191" spans="1:13" ht="28.5" customHeight="1">
      <c r="A191" s="1024"/>
      <c r="B191" s="1041"/>
      <c r="C191" s="1025"/>
      <c r="D191" s="1026"/>
      <c r="E191" s="1026"/>
      <c r="F191" s="1027"/>
      <c r="G191" s="1028"/>
      <c r="H191" s="1026"/>
      <c r="I191" s="1029"/>
      <c r="J191" s="464">
        <v>40451</v>
      </c>
      <c r="K191" s="1032">
        <v>-4459154</v>
      </c>
      <c r="L191" s="1033">
        <f t="shared" si="27"/>
        <v>41340846</v>
      </c>
      <c r="M191" s="421" t="s">
        <v>447</v>
      </c>
    </row>
    <row r="192" spans="1:13" ht="28.5" customHeight="1">
      <c r="A192" s="1024"/>
      <c r="B192" s="1025"/>
      <c r="C192" s="1025"/>
      <c r="D192" s="1026"/>
      <c r="E192" s="1026"/>
      <c r="F192" s="1027"/>
      <c r="G192" s="1028"/>
      <c r="H192" s="1026"/>
      <c r="I192" s="1029"/>
      <c r="J192" s="464">
        <v>40527</v>
      </c>
      <c r="K192" s="1034">
        <v>-4300000</v>
      </c>
      <c r="L192" s="1033">
        <f t="shared" si="27"/>
        <v>37040846</v>
      </c>
      <c r="M192" s="421" t="s">
        <v>447</v>
      </c>
    </row>
    <row r="193" spans="1:13" ht="28.5" customHeight="1">
      <c r="A193" s="1024"/>
      <c r="B193" s="1025"/>
      <c r="C193" s="1025"/>
      <c r="D193" s="1026"/>
      <c r="E193" s="1026"/>
      <c r="F193" s="1027"/>
      <c r="G193" s="1047"/>
      <c r="H193" s="1048"/>
      <c r="I193" s="1035"/>
      <c r="J193" s="464">
        <v>40549</v>
      </c>
      <c r="K193" s="1034">
        <v>-51</v>
      </c>
      <c r="L193" s="1033">
        <f>L192+K193</f>
        <v>37040795</v>
      </c>
      <c r="M193" s="421" t="s">
        <v>447</v>
      </c>
    </row>
    <row r="194" spans="1:13" ht="28.5" customHeight="1">
      <c r="A194" s="1036">
        <v>39983</v>
      </c>
      <c r="B194" s="1037" t="s">
        <v>474</v>
      </c>
      <c r="C194" s="1037" t="s">
        <v>476</v>
      </c>
      <c r="D194" s="1038" t="s">
        <v>999</v>
      </c>
      <c r="E194" s="1056" t="s">
        <v>133</v>
      </c>
      <c r="F194" s="1054" t="s">
        <v>1318</v>
      </c>
      <c r="G194" s="1049">
        <v>770000</v>
      </c>
      <c r="H194" s="1038" t="s">
        <v>591</v>
      </c>
      <c r="I194" s="1064"/>
      <c r="J194" s="1065">
        <v>40177</v>
      </c>
      <c r="K194" s="1063">
        <v>2020000</v>
      </c>
      <c r="L194" s="1033">
        <v>2790000</v>
      </c>
      <c r="M194" s="421" t="s">
        <v>1772</v>
      </c>
    </row>
    <row r="195" spans="1:13" ht="28.5" customHeight="1">
      <c r="A195" s="1024"/>
      <c r="B195" s="1025"/>
      <c r="C195" s="1025"/>
      <c r="D195" s="1026"/>
      <c r="E195" s="1058"/>
      <c r="F195" s="1055"/>
      <c r="G195" s="1051"/>
      <c r="H195" s="1026"/>
      <c r="I195" s="1029"/>
      <c r="J195" s="464">
        <v>40263</v>
      </c>
      <c r="K195" s="1032">
        <v>11370000</v>
      </c>
      <c r="L195" s="1033">
        <f>L194+K195</f>
        <v>14160000</v>
      </c>
      <c r="M195" s="421" t="s">
        <v>447</v>
      </c>
    </row>
    <row r="196" spans="1:13" ht="28.5" customHeight="1">
      <c r="A196" s="1024"/>
      <c r="B196" s="1025"/>
      <c r="C196" s="1025"/>
      <c r="D196" s="1026"/>
      <c r="E196" s="1058"/>
      <c r="F196" s="1055"/>
      <c r="G196" s="1051"/>
      <c r="H196" s="1026"/>
      <c r="I196" s="1035"/>
      <c r="J196" s="464">
        <v>40324</v>
      </c>
      <c r="K196" s="1034">
        <v>-14160000</v>
      </c>
      <c r="L196" s="1033">
        <f>L195+K196</f>
        <v>0</v>
      </c>
      <c r="M196" s="452" t="s">
        <v>1436</v>
      </c>
    </row>
    <row r="197" spans="1:13" ht="28.5" customHeight="1">
      <c r="A197" s="1036">
        <v>39983</v>
      </c>
      <c r="B197" s="1037" t="s">
        <v>475</v>
      </c>
      <c r="C197" s="1037" t="s">
        <v>477</v>
      </c>
      <c r="D197" s="1038" t="s">
        <v>987</v>
      </c>
      <c r="E197" s="1056" t="s">
        <v>133</v>
      </c>
      <c r="F197" s="1054" t="s">
        <v>1318</v>
      </c>
      <c r="G197" s="1049">
        <v>540000</v>
      </c>
      <c r="H197" s="1038" t="s">
        <v>591</v>
      </c>
      <c r="I197" s="1029"/>
      <c r="J197" s="1065">
        <v>40086</v>
      </c>
      <c r="K197" s="1063">
        <v>330000</v>
      </c>
      <c r="L197" s="1033">
        <f>G197+K197</f>
        <v>870000</v>
      </c>
      <c r="M197" s="452" t="s">
        <v>1520</v>
      </c>
    </row>
    <row r="198" spans="1:13" ht="28.5" customHeight="1">
      <c r="A198" s="1024"/>
      <c r="B198" s="1025"/>
      <c r="C198" s="1025"/>
      <c r="D198" s="1026"/>
      <c r="E198" s="1058"/>
      <c r="F198" s="1055"/>
      <c r="G198" s="1051"/>
      <c r="H198" s="1026"/>
      <c r="I198" s="1029"/>
      <c r="J198" s="464">
        <v>40177</v>
      </c>
      <c r="K198" s="1032">
        <v>16490000</v>
      </c>
      <c r="L198" s="1033">
        <f>L197+K198</f>
        <v>17360000</v>
      </c>
      <c r="M198" s="421" t="s">
        <v>1772</v>
      </c>
    </row>
    <row r="199" spans="1:13" ht="28.5" customHeight="1">
      <c r="A199" s="1024"/>
      <c r="B199" s="1025"/>
      <c r="C199" s="1025"/>
      <c r="D199" s="1026"/>
      <c r="E199" s="1058"/>
      <c r="F199" s="1055"/>
      <c r="G199" s="1051"/>
      <c r="H199" s="1026"/>
      <c r="I199" s="1029"/>
      <c r="J199" s="464">
        <v>40263</v>
      </c>
      <c r="K199" s="1032">
        <v>-14260000</v>
      </c>
      <c r="L199" s="1033">
        <f>L198+K199</f>
        <v>3100000</v>
      </c>
      <c r="M199" s="421" t="s">
        <v>447</v>
      </c>
    </row>
    <row r="200" spans="1:13" ht="28.5" customHeight="1">
      <c r="A200" s="1024"/>
      <c r="B200" s="1025"/>
      <c r="C200" s="1025"/>
      <c r="D200" s="1026"/>
      <c r="E200" s="1058"/>
      <c r="F200" s="1055"/>
      <c r="G200" s="1051"/>
      <c r="H200" s="1026"/>
      <c r="I200" s="1029"/>
      <c r="J200" s="464">
        <v>40373</v>
      </c>
      <c r="K200" s="1032">
        <v>-1800000</v>
      </c>
      <c r="L200" s="1033">
        <f t="shared" ref="L200:L202" si="28">L199+K200</f>
        <v>1300000</v>
      </c>
      <c r="M200" s="421" t="s">
        <v>447</v>
      </c>
    </row>
    <row r="201" spans="1:13" ht="28.5" customHeight="1">
      <c r="A201" s="1024"/>
      <c r="B201" s="1025"/>
      <c r="C201" s="1025"/>
      <c r="D201" s="1026"/>
      <c r="E201" s="1058"/>
      <c r="F201" s="1055"/>
      <c r="G201" s="1051"/>
      <c r="H201" s="1026"/>
      <c r="I201" s="1029"/>
      <c r="J201" s="464">
        <v>40389</v>
      </c>
      <c r="K201" s="1034">
        <v>1500000</v>
      </c>
      <c r="L201" s="1033">
        <f t="shared" si="28"/>
        <v>2800000</v>
      </c>
      <c r="M201" s="421" t="s">
        <v>447</v>
      </c>
    </row>
    <row r="202" spans="1:13" ht="28.5" customHeight="1">
      <c r="A202" s="1024"/>
      <c r="B202" s="1041"/>
      <c r="C202" s="1025"/>
      <c r="D202" s="1026"/>
      <c r="E202" s="1026"/>
      <c r="F202" s="1027"/>
      <c r="G202" s="1028"/>
      <c r="H202" s="1026"/>
      <c r="I202" s="1029"/>
      <c r="J202" s="464">
        <v>40451</v>
      </c>
      <c r="K202" s="1032">
        <v>1551668</v>
      </c>
      <c r="L202" s="1033">
        <f t="shared" si="28"/>
        <v>4351668</v>
      </c>
      <c r="M202" s="421" t="s">
        <v>447</v>
      </c>
    </row>
    <row r="203" spans="1:13" ht="28.5" customHeight="1">
      <c r="A203" s="1024"/>
      <c r="B203" s="1025"/>
      <c r="C203" s="1025"/>
      <c r="D203" s="1026"/>
      <c r="E203" s="1026"/>
      <c r="F203" s="1027"/>
      <c r="G203" s="1047"/>
      <c r="H203" s="1048"/>
      <c r="I203" s="1035"/>
      <c r="J203" s="464">
        <v>40549</v>
      </c>
      <c r="K203" s="1034">
        <v>-2</v>
      </c>
      <c r="L203" s="1033">
        <f>L202+K203</f>
        <v>4351666</v>
      </c>
      <c r="M203" s="421" t="s">
        <v>447</v>
      </c>
    </row>
    <row r="204" spans="1:13" ht="28.5" customHeight="1">
      <c r="A204" s="1036">
        <v>39990</v>
      </c>
      <c r="B204" s="456" t="s">
        <v>295</v>
      </c>
      <c r="C204" s="1037" t="s">
        <v>298</v>
      </c>
      <c r="D204" s="1038" t="s">
        <v>1074</v>
      </c>
      <c r="E204" s="1056" t="s">
        <v>133</v>
      </c>
      <c r="F204" s="1054" t="s">
        <v>1318</v>
      </c>
      <c r="G204" s="1049">
        <v>30000</v>
      </c>
      <c r="H204" s="1038" t="s">
        <v>591</v>
      </c>
      <c r="I204" s="1029"/>
      <c r="J204" s="1065">
        <v>40086</v>
      </c>
      <c r="K204" s="1063">
        <v>-10000</v>
      </c>
      <c r="L204" s="1033">
        <f>G204+K204</f>
        <v>20000</v>
      </c>
      <c r="M204" s="452" t="s">
        <v>1520</v>
      </c>
    </row>
    <row r="205" spans="1:13" ht="28.5" customHeight="1">
      <c r="A205" s="1024"/>
      <c r="B205" s="457"/>
      <c r="C205" s="1025"/>
      <c r="D205" s="1026"/>
      <c r="E205" s="1058"/>
      <c r="F205" s="1055"/>
      <c r="G205" s="1051"/>
      <c r="H205" s="1026"/>
      <c r="I205" s="1029"/>
      <c r="J205" s="464">
        <v>40177</v>
      </c>
      <c r="K205" s="1032">
        <v>590000</v>
      </c>
      <c r="L205" s="1033">
        <f>L204+K205</f>
        <v>610000</v>
      </c>
      <c r="M205" s="421" t="s">
        <v>1772</v>
      </c>
    </row>
    <row r="206" spans="1:13" ht="28.5" customHeight="1">
      <c r="A206" s="1024"/>
      <c r="B206" s="457"/>
      <c r="C206" s="1025"/>
      <c r="D206" s="1026"/>
      <c r="E206" s="1058"/>
      <c r="F206" s="1055"/>
      <c r="G206" s="1051"/>
      <c r="H206" s="1026"/>
      <c r="I206" s="1029"/>
      <c r="J206" s="464">
        <v>40263</v>
      </c>
      <c r="K206" s="1032">
        <v>-580000</v>
      </c>
      <c r="L206" s="1033">
        <f>L205+K206</f>
        <v>30000</v>
      </c>
      <c r="M206" s="421" t="s">
        <v>447</v>
      </c>
    </row>
    <row r="207" spans="1:13" ht="28.5" customHeight="1">
      <c r="A207" s="1024"/>
      <c r="B207" s="457"/>
      <c r="C207" s="1025"/>
      <c r="D207" s="1026"/>
      <c r="E207" s="1058"/>
      <c r="F207" s="1055"/>
      <c r="G207" s="1051"/>
      <c r="H207" s="1026"/>
      <c r="I207" s="1029"/>
      <c r="J207" s="464">
        <v>40373</v>
      </c>
      <c r="K207" s="1032">
        <v>70000</v>
      </c>
      <c r="L207" s="1033">
        <f t="shared" ref="L207:L208" si="29">L206+K207</f>
        <v>100000</v>
      </c>
      <c r="M207" s="421" t="s">
        <v>447</v>
      </c>
    </row>
    <row r="208" spans="1:13" ht="28.5" customHeight="1">
      <c r="A208" s="1024"/>
      <c r="B208" s="1041"/>
      <c r="C208" s="1025"/>
      <c r="D208" s="1026"/>
      <c r="E208" s="1026"/>
      <c r="F208" s="1027"/>
      <c r="G208" s="1028"/>
      <c r="H208" s="1026"/>
      <c r="I208" s="1029"/>
      <c r="J208" s="464">
        <v>40451</v>
      </c>
      <c r="K208" s="1032">
        <v>45056</v>
      </c>
      <c r="L208" s="1033">
        <f t="shared" si="29"/>
        <v>145056</v>
      </c>
      <c r="M208" s="421" t="s">
        <v>447</v>
      </c>
    </row>
    <row r="209" spans="1:13" ht="28.5" customHeight="1">
      <c r="A209" s="1059"/>
      <c r="B209" s="1060"/>
      <c r="C209" s="1061"/>
      <c r="D209" s="1048"/>
      <c r="E209" s="1048"/>
      <c r="F209" s="1062"/>
      <c r="G209" s="1047"/>
      <c r="H209" s="1048"/>
      <c r="I209" s="1035"/>
      <c r="J209" s="464">
        <v>40591</v>
      </c>
      <c r="K209" s="1032">
        <v>-145056</v>
      </c>
      <c r="L209" s="1033">
        <f t="shared" ref="L209" si="30">L208+K209</f>
        <v>0</v>
      </c>
      <c r="M209" s="421" t="s">
        <v>1436</v>
      </c>
    </row>
    <row r="210" spans="1:13" ht="28.5" customHeight="1">
      <c r="A210" s="1036">
        <v>39990</v>
      </c>
      <c r="B210" s="456" t="s">
        <v>296</v>
      </c>
      <c r="C210" s="1037" t="s">
        <v>299</v>
      </c>
      <c r="D210" s="1038" t="s">
        <v>987</v>
      </c>
      <c r="E210" s="1056" t="s">
        <v>133</v>
      </c>
      <c r="F210" s="1054" t="s">
        <v>1318</v>
      </c>
      <c r="G210" s="1049">
        <v>70000</v>
      </c>
      <c r="H210" s="1038" t="s">
        <v>591</v>
      </c>
      <c r="I210" s="1029"/>
      <c r="J210" s="1065">
        <v>40177</v>
      </c>
      <c r="K210" s="1063">
        <v>2180000</v>
      </c>
      <c r="L210" s="1033">
        <v>2250000</v>
      </c>
      <c r="M210" s="421" t="s">
        <v>1772</v>
      </c>
    </row>
    <row r="211" spans="1:13" ht="28.5" customHeight="1">
      <c r="A211" s="1024"/>
      <c r="B211" s="457"/>
      <c r="C211" s="1025"/>
      <c r="D211" s="1026"/>
      <c r="E211" s="1058"/>
      <c r="F211" s="1055"/>
      <c r="G211" s="1051"/>
      <c r="H211" s="1026"/>
      <c r="I211" s="1029"/>
      <c r="J211" s="464">
        <v>40263</v>
      </c>
      <c r="K211" s="1032">
        <v>-720000</v>
      </c>
      <c r="L211" s="1033">
        <f>L210+K211</f>
        <v>1530000</v>
      </c>
      <c r="M211" s="421" t="s">
        <v>447</v>
      </c>
    </row>
    <row r="212" spans="1:13" ht="28.5" customHeight="1">
      <c r="A212" s="1024"/>
      <c r="B212" s="457"/>
      <c r="C212" s="1025"/>
      <c r="D212" s="1026"/>
      <c r="E212" s="1058"/>
      <c r="F212" s="1055"/>
      <c r="G212" s="1051"/>
      <c r="H212" s="1026"/>
      <c r="I212" s="1029"/>
      <c r="J212" s="464">
        <v>40373</v>
      </c>
      <c r="K212" s="1032">
        <v>-430000</v>
      </c>
      <c r="L212" s="1033">
        <f t="shared" ref="L212:L213" si="31">L211+K212</f>
        <v>1100000</v>
      </c>
      <c r="M212" s="421" t="s">
        <v>447</v>
      </c>
    </row>
    <row r="213" spans="1:13" ht="28.5" customHeight="1">
      <c r="A213" s="1024"/>
      <c r="B213" s="1041"/>
      <c r="C213" s="1025"/>
      <c r="D213" s="1026"/>
      <c r="E213" s="1026"/>
      <c r="F213" s="1027"/>
      <c r="G213" s="1028"/>
      <c r="H213" s="1026"/>
      <c r="I213" s="1029"/>
      <c r="J213" s="464">
        <v>40451</v>
      </c>
      <c r="K213" s="1032">
        <v>60445</v>
      </c>
      <c r="L213" s="1033">
        <f t="shared" si="31"/>
        <v>1160445</v>
      </c>
      <c r="M213" s="421" t="s">
        <v>447</v>
      </c>
    </row>
    <row r="214" spans="1:13" ht="28.5" customHeight="1">
      <c r="A214" s="1024"/>
      <c r="B214" s="1025"/>
      <c r="C214" s="1025"/>
      <c r="D214" s="1026"/>
      <c r="E214" s="1026"/>
      <c r="F214" s="1027"/>
      <c r="G214" s="1047"/>
      <c r="H214" s="1048"/>
      <c r="I214" s="1035"/>
      <c r="J214" s="464">
        <v>40549</v>
      </c>
      <c r="K214" s="1034">
        <v>-1</v>
      </c>
      <c r="L214" s="1033">
        <f>L213+K214</f>
        <v>1160444</v>
      </c>
      <c r="M214" s="421" t="s">
        <v>447</v>
      </c>
    </row>
    <row r="215" spans="1:13" ht="28.5" customHeight="1">
      <c r="A215" s="1036">
        <v>39990</v>
      </c>
      <c r="B215" s="456" t="s">
        <v>297</v>
      </c>
      <c r="C215" s="1037" t="s">
        <v>300</v>
      </c>
      <c r="D215" s="1038" t="s">
        <v>1190</v>
      </c>
      <c r="E215" s="1056" t="s">
        <v>133</v>
      </c>
      <c r="F215" s="1054" t="s">
        <v>1318</v>
      </c>
      <c r="G215" s="1049">
        <v>294980000</v>
      </c>
      <c r="H215" s="1038" t="s">
        <v>591</v>
      </c>
      <c r="I215" s="1029"/>
      <c r="J215" s="1065">
        <v>40086</v>
      </c>
      <c r="K215" s="1063">
        <v>315170000</v>
      </c>
      <c r="L215" s="1033">
        <f>G215+K215</f>
        <v>610150000</v>
      </c>
      <c r="M215" s="452" t="s">
        <v>1520</v>
      </c>
    </row>
    <row r="216" spans="1:13" ht="28.5" customHeight="1">
      <c r="A216" s="1024"/>
      <c r="B216" s="457"/>
      <c r="C216" s="1025"/>
      <c r="D216" s="1026"/>
      <c r="E216" s="1058"/>
      <c r="F216" s="1055"/>
      <c r="G216" s="1051"/>
      <c r="H216" s="1026"/>
      <c r="I216" s="1029"/>
      <c r="J216" s="464">
        <v>40177</v>
      </c>
      <c r="K216" s="1032">
        <v>90280000</v>
      </c>
      <c r="L216" s="1033">
        <f>L215+K216</f>
        <v>700430000</v>
      </c>
      <c r="M216" s="421" t="s">
        <v>1772</v>
      </c>
    </row>
    <row r="217" spans="1:13" ht="28.5" customHeight="1">
      <c r="A217" s="1024"/>
      <c r="B217" s="457"/>
      <c r="C217" s="1025"/>
      <c r="D217" s="1026"/>
      <c r="E217" s="1058"/>
      <c r="F217" s="1055"/>
      <c r="G217" s="1051"/>
      <c r="H217" s="1026"/>
      <c r="I217" s="1029"/>
      <c r="J217" s="464">
        <v>40263</v>
      </c>
      <c r="K217" s="1032">
        <v>-18690000</v>
      </c>
      <c r="L217" s="1033">
        <f>L216+K217</f>
        <v>681740000</v>
      </c>
      <c r="M217" s="421" t="s">
        <v>447</v>
      </c>
    </row>
    <row r="218" spans="1:13" ht="28.5" customHeight="1">
      <c r="A218" s="1024"/>
      <c r="B218" s="457"/>
      <c r="C218" s="1025"/>
      <c r="D218" s="1026"/>
      <c r="E218" s="1058"/>
      <c r="F218" s="1055"/>
      <c r="G218" s="1051"/>
      <c r="H218" s="1026"/>
      <c r="I218" s="1029"/>
      <c r="J218" s="464">
        <v>40373</v>
      </c>
      <c r="K218" s="1032">
        <v>-272640000</v>
      </c>
      <c r="L218" s="1033">
        <f t="shared" ref="L218:L220" si="32">L217+K218</f>
        <v>409100000</v>
      </c>
      <c r="M218" s="421" t="s">
        <v>447</v>
      </c>
    </row>
    <row r="219" spans="1:13" ht="28.5" customHeight="1">
      <c r="A219" s="1024"/>
      <c r="B219" s="1041"/>
      <c r="C219" s="1025"/>
      <c r="D219" s="1026"/>
      <c r="E219" s="1026"/>
      <c r="F219" s="1027"/>
      <c r="G219" s="1028"/>
      <c r="H219" s="1026"/>
      <c r="I219" s="1029"/>
      <c r="J219" s="464">
        <v>40451</v>
      </c>
      <c r="K219" s="1032">
        <v>80600000</v>
      </c>
      <c r="L219" s="1033">
        <f t="shared" si="32"/>
        <v>489700000</v>
      </c>
      <c r="M219" s="421" t="s">
        <v>2158</v>
      </c>
    </row>
    <row r="220" spans="1:13" ht="28.5" customHeight="1">
      <c r="A220" s="1024"/>
      <c r="B220" s="1041"/>
      <c r="C220" s="1025"/>
      <c r="D220" s="1026"/>
      <c r="E220" s="1026"/>
      <c r="F220" s="1027"/>
      <c r="G220" s="1028"/>
      <c r="H220" s="1026"/>
      <c r="I220" s="1029"/>
      <c r="J220" s="464">
        <v>40451</v>
      </c>
      <c r="K220" s="1032">
        <v>71230004</v>
      </c>
      <c r="L220" s="1033">
        <f t="shared" si="32"/>
        <v>560930004</v>
      </c>
      <c r="M220" s="421" t="s">
        <v>447</v>
      </c>
    </row>
    <row r="221" spans="1:13" ht="28.5" customHeight="1">
      <c r="A221" s="1024"/>
      <c r="B221" s="1025"/>
      <c r="C221" s="1025"/>
      <c r="D221" s="1026"/>
      <c r="E221" s="1026"/>
      <c r="F221" s="1027"/>
      <c r="G221" s="1028"/>
      <c r="H221" s="1026"/>
      <c r="I221" s="1029"/>
      <c r="J221" s="464">
        <v>40549</v>
      </c>
      <c r="K221" s="1034">
        <v>-828</v>
      </c>
      <c r="L221" s="1033">
        <f>L220+K221</f>
        <v>560929176</v>
      </c>
      <c r="M221" s="421" t="s">
        <v>447</v>
      </c>
    </row>
    <row r="222" spans="1:13" ht="28.5" customHeight="1">
      <c r="A222" s="1024"/>
      <c r="B222" s="1025"/>
      <c r="C222" s="1025"/>
      <c r="D222" s="1026"/>
      <c r="E222" s="1026"/>
      <c r="F222" s="1027"/>
      <c r="G222" s="1047"/>
      <c r="H222" s="1048"/>
      <c r="I222" s="1035"/>
      <c r="J222" s="464">
        <v>40590</v>
      </c>
      <c r="K222" s="1034">
        <v>200000</v>
      </c>
      <c r="L222" s="1033">
        <f>L221+K222</f>
        <v>561129176</v>
      </c>
      <c r="M222" s="421" t="s">
        <v>1973</v>
      </c>
    </row>
    <row r="223" spans="1:13" ht="28.5" customHeight="1">
      <c r="A223" s="1036">
        <v>39995</v>
      </c>
      <c r="B223" s="456" t="s">
        <v>301</v>
      </c>
      <c r="C223" s="453" t="s">
        <v>1322</v>
      </c>
      <c r="D223" s="494" t="s">
        <v>1110</v>
      </c>
      <c r="E223" s="1056" t="s">
        <v>133</v>
      </c>
      <c r="F223" s="1054" t="s">
        <v>1318</v>
      </c>
      <c r="G223" s="1049">
        <v>634010000</v>
      </c>
      <c r="H223" s="1038" t="s">
        <v>591</v>
      </c>
      <c r="I223" s="1029"/>
      <c r="J223" s="1065">
        <v>40086</v>
      </c>
      <c r="K223" s="1063">
        <v>723880000</v>
      </c>
      <c r="L223" s="1033">
        <f>G223+K223</f>
        <v>1357890000</v>
      </c>
      <c r="M223" s="452" t="s">
        <v>1520</v>
      </c>
    </row>
    <row r="224" spans="1:13" ht="28.5" customHeight="1">
      <c r="A224" s="1024"/>
      <c r="B224" s="457"/>
      <c r="C224" s="454"/>
      <c r="D224" s="495"/>
      <c r="E224" s="1058"/>
      <c r="F224" s="1055"/>
      <c r="G224" s="1051"/>
      <c r="H224" s="1026"/>
      <c r="I224" s="1029"/>
      <c r="J224" s="464">
        <v>40177</v>
      </c>
      <c r="K224" s="1032">
        <v>692640000</v>
      </c>
      <c r="L224" s="1033">
        <f>L223+K224</f>
        <v>2050530000</v>
      </c>
      <c r="M224" s="421" t="s">
        <v>1772</v>
      </c>
    </row>
    <row r="225" spans="1:13" ht="28.5" customHeight="1">
      <c r="A225" s="1024"/>
      <c r="B225" s="457"/>
      <c r="C225" s="454"/>
      <c r="D225" s="495"/>
      <c r="E225" s="1058"/>
      <c r="F225" s="1055"/>
      <c r="G225" s="1051"/>
      <c r="H225" s="1026"/>
      <c r="I225" s="1029"/>
      <c r="J225" s="464">
        <v>40226</v>
      </c>
      <c r="K225" s="1034">
        <v>-2050236344</v>
      </c>
      <c r="L225" s="1033">
        <f>L224+K225</f>
        <v>293656</v>
      </c>
      <c r="M225" s="421" t="s">
        <v>1798</v>
      </c>
    </row>
    <row r="226" spans="1:13" ht="28.5" customHeight="1">
      <c r="A226" s="1059"/>
      <c r="B226" s="458"/>
      <c r="C226" s="455"/>
      <c r="D226" s="496"/>
      <c r="E226" s="1066"/>
      <c r="F226" s="1067"/>
      <c r="G226" s="1068"/>
      <c r="H226" s="1048"/>
      <c r="I226" s="1509">
        <v>3</v>
      </c>
      <c r="J226" s="464">
        <v>40249</v>
      </c>
      <c r="K226" s="1034">
        <v>-54767</v>
      </c>
      <c r="L226" s="1033">
        <v>238890</v>
      </c>
      <c r="M226" s="421" t="s">
        <v>1798</v>
      </c>
    </row>
    <row r="227" spans="1:13" ht="28.5" customHeight="1">
      <c r="A227" s="1506">
        <v>39995</v>
      </c>
      <c r="B227" s="460" t="s">
        <v>302</v>
      </c>
      <c r="C227" s="459" t="s">
        <v>303</v>
      </c>
      <c r="D227" s="494" t="s">
        <v>1074</v>
      </c>
      <c r="E227" s="1056" t="s">
        <v>133</v>
      </c>
      <c r="F227" s="1054" t="s">
        <v>1318</v>
      </c>
      <c r="G227" s="1049">
        <v>44260000</v>
      </c>
      <c r="H227" s="1038" t="s">
        <v>591</v>
      </c>
      <c r="I227" s="1029"/>
      <c r="J227" s="1065">
        <v>40086</v>
      </c>
      <c r="K227" s="1063">
        <v>23850000</v>
      </c>
      <c r="L227" s="1033">
        <f>G227+K227</f>
        <v>68110000</v>
      </c>
      <c r="M227" s="452" t="s">
        <v>1520</v>
      </c>
    </row>
    <row r="228" spans="1:13" ht="28.5" customHeight="1">
      <c r="A228" s="936"/>
      <c r="B228" s="465"/>
      <c r="C228" s="466"/>
      <c r="D228" s="495"/>
      <c r="E228" s="1058"/>
      <c r="F228" s="1055"/>
      <c r="G228" s="1051"/>
      <c r="H228" s="1026"/>
      <c r="I228" s="1029"/>
      <c r="J228" s="464">
        <v>40177</v>
      </c>
      <c r="K228" s="1032">
        <v>43590000</v>
      </c>
      <c r="L228" s="1033">
        <f>L227+K228</f>
        <v>111700000</v>
      </c>
      <c r="M228" s="421" t="s">
        <v>1772</v>
      </c>
    </row>
    <row r="229" spans="1:13" ht="28.5" customHeight="1">
      <c r="A229" s="936"/>
      <c r="B229" s="465"/>
      <c r="C229" s="466"/>
      <c r="D229" s="495"/>
      <c r="E229" s="1058"/>
      <c r="F229" s="1055"/>
      <c r="G229" s="1051"/>
      <c r="H229" s="1026"/>
      <c r="I229" s="1029"/>
      <c r="J229" s="464">
        <v>40263</v>
      </c>
      <c r="K229" s="1032">
        <v>34540000</v>
      </c>
      <c r="L229" s="1033">
        <f>L228+K229</f>
        <v>146240000</v>
      </c>
      <c r="M229" s="421" t="s">
        <v>447</v>
      </c>
    </row>
    <row r="230" spans="1:13" ht="28.5" customHeight="1">
      <c r="A230" s="936"/>
      <c r="B230" s="465"/>
      <c r="C230" s="466"/>
      <c r="D230" s="495"/>
      <c r="E230" s="1058"/>
      <c r="F230" s="1055"/>
      <c r="G230" s="1051"/>
      <c r="H230" s="1026"/>
      <c r="I230" s="1029"/>
      <c r="J230" s="464">
        <v>40305</v>
      </c>
      <c r="K230" s="1034">
        <v>1010000</v>
      </c>
      <c r="L230" s="1033">
        <f>L229+K230</f>
        <v>147250000</v>
      </c>
      <c r="M230" s="452" t="s">
        <v>1774</v>
      </c>
    </row>
    <row r="231" spans="1:13" ht="28.5" customHeight="1">
      <c r="A231" s="936"/>
      <c r="B231" s="465"/>
      <c r="C231" s="466"/>
      <c r="D231" s="495"/>
      <c r="E231" s="1058"/>
      <c r="F231" s="1055"/>
      <c r="G231" s="1051"/>
      <c r="H231" s="1026"/>
      <c r="I231" s="1029"/>
      <c r="J231" s="464">
        <v>40373</v>
      </c>
      <c r="K231" s="1032">
        <v>-34250000</v>
      </c>
      <c r="L231" s="1033">
        <f t="shared" ref="L231:L233" si="33">L230+K231</f>
        <v>113000000</v>
      </c>
      <c r="M231" s="421" t="s">
        <v>447</v>
      </c>
    </row>
    <row r="232" spans="1:13" ht="28.5" customHeight="1">
      <c r="A232" s="1024"/>
      <c r="B232" s="1041"/>
      <c r="C232" s="1025"/>
      <c r="D232" s="1026"/>
      <c r="E232" s="1026"/>
      <c r="F232" s="1027"/>
      <c r="G232" s="1028"/>
      <c r="H232" s="1026"/>
      <c r="I232" s="1029"/>
      <c r="J232" s="464">
        <v>40451</v>
      </c>
      <c r="K232" s="1032">
        <v>600000</v>
      </c>
      <c r="L232" s="1033">
        <f t="shared" si="33"/>
        <v>113600000</v>
      </c>
      <c r="M232" s="421" t="s">
        <v>2156</v>
      </c>
    </row>
    <row r="233" spans="1:13" ht="28.5" customHeight="1">
      <c r="A233" s="1024"/>
      <c r="B233" s="1041"/>
      <c r="C233" s="1025"/>
      <c r="D233" s="1026"/>
      <c r="E233" s="1026"/>
      <c r="F233" s="1027"/>
      <c r="G233" s="1028"/>
      <c r="H233" s="1026"/>
      <c r="I233" s="1029"/>
      <c r="J233" s="464">
        <v>40451</v>
      </c>
      <c r="K233" s="1032">
        <v>-15252303</v>
      </c>
      <c r="L233" s="1033">
        <f t="shared" si="33"/>
        <v>98347697</v>
      </c>
      <c r="M233" s="421" t="s">
        <v>447</v>
      </c>
    </row>
    <row r="234" spans="1:13" ht="28.5" customHeight="1">
      <c r="A234" s="1024"/>
      <c r="B234" s="1025"/>
      <c r="C234" s="1025"/>
      <c r="D234" s="1026"/>
      <c r="E234" s="1026"/>
      <c r="F234" s="1027"/>
      <c r="G234" s="1047"/>
      <c r="H234" s="1048"/>
      <c r="I234" s="1035"/>
      <c r="J234" s="464">
        <v>40549</v>
      </c>
      <c r="K234" s="1034">
        <v>-70</v>
      </c>
      <c r="L234" s="1033">
        <f>L233+K234</f>
        <v>98347627</v>
      </c>
      <c r="M234" s="421" t="s">
        <v>447</v>
      </c>
    </row>
    <row r="235" spans="1:13" ht="28.5" customHeight="1">
      <c r="A235" s="1036">
        <v>40004</v>
      </c>
      <c r="B235" s="456" t="s">
        <v>321</v>
      </c>
      <c r="C235" s="453" t="s">
        <v>322</v>
      </c>
      <c r="D235" s="494" t="s">
        <v>1190</v>
      </c>
      <c r="E235" s="1056" t="s">
        <v>133</v>
      </c>
      <c r="F235" s="1054" t="s">
        <v>1318</v>
      </c>
      <c r="G235" s="1049">
        <v>100000</v>
      </c>
      <c r="H235" s="1038" t="s">
        <v>591</v>
      </c>
      <c r="I235" s="1029"/>
      <c r="J235" s="1065">
        <v>40086</v>
      </c>
      <c r="K235" s="1063">
        <v>150000</v>
      </c>
      <c r="L235" s="1033">
        <f>G235+K235</f>
        <v>250000</v>
      </c>
      <c r="M235" s="452" t="s">
        <v>1520</v>
      </c>
    </row>
    <row r="236" spans="1:13" ht="28.5" customHeight="1">
      <c r="A236" s="1024"/>
      <c r="B236" s="457"/>
      <c r="C236" s="454"/>
      <c r="D236" s="495"/>
      <c r="E236" s="1058"/>
      <c r="F236" s="1055"/>
      <c r="G236" s="1051"/>
      <c r="H236" s="1026"/>
      <c r="I236" s="1029"/>
      <c r="J236" s="464">
        <v>40177</v>
      </c>
      <c r="K236" s="1032">
        <v>130000</v>
      </c>
      <c r="L236" s="1033">
        <f>L235+K236</f>
        <v>380000</v>
      </c>
      <c r="M236" s="421" t="s">
        <v>1772</v>
      </c>
    </row>
    <row r="237" spans="1:13" ht="28.5" customHeight="1">
      <c r="A237" s="1024"/>
      <c r="B237" s="457"/>
      <c r="C237" s="454"/>
      <c r="D237" s="495"/>
      <c r="E237" s="1058"/>
      <c r="F237" s="1055"/>
      <c r="G237" s="1051"/>
      <c r="H237" s="1026"/>
      <c r="I237" s="1029"/>
      <c r="J237" s="464">
        <v>40263</v>
      </c>
      <c r="K237" s="1032">
        <v>50000</v>
      </c>
      <c r="L237" s="1033">
        <f>L236+K237</f>
        <v>430000</v>
      </c>
      <c r="M237" s="421" t="s">
        <v>447</v>
      </c>
    </row>
    <row r="238" spans="1:13" ht="28.5" customHeight="1">
      <c r="A238" s="1024"/>
      <c r="B238" s="457"/>
      <c r="C238" s="454"/>
      <c r="D238" s="495"/>
      <c r="E238" s="1058"/>
      <c r="F238" s="1055"/>
      <c r="G238" s="1051"/>
      <c r="H238" s="1026"/>
      <c r="I238" s="1029"/>
      <c r="J238" s="464">
        <v>40373</v>
      </c>
      <c r="K238" s="1032">
        <v>-30000</v>
      </c>
      <c r="L238" s="1033">
        <f t="shared" ref="L238:L239" si="34">L237+K238</f>
        <v>400000</v>
      </c>
      <c r="M238" s="421" t="s">
        <v>447</v>
      </c>
    </row>
    <row r="239" spans="1:13" ht="28.5" customHeight="1">
      <c r="A239" s="1024"/>
      <c r="B239" s="1041"/>
      <c r="C239" s="1025"/>
      <c r="D239" s="1026"/>
      <c r="E239" s="1026"/>
      <c r="F239" s="1027"/>
      <c r="G239" s="1028"/>
      <c r="H239" s="1026"/>
      <c r="I239" s="1029"/>
      <c r="J239" s="464">
        <v>40451</v>
      </c>
      <c r="K239" s="1032">
        <v>35167</v>
      </c>
      <c r="L239" s="1033">
        <f t="shared" si="34"/>
        <v>435167</v>
      </c>
      <c r="M239" s="421" t="s">
        <v>447</v>
      </c>
    </row>
    <row r="240" spans="1:13" ht="28.5" customHeight="1">
      <c r="A240" s="1024"/>
      <c r="B240" s="1025"/>
      <c r="C240" s="1025"/>
      <c r="D240" s="1026"/>
      <c r="E240" s="1026"/>
      <c r="F240" s="1027"/>
      <c r="G240" s="1047"/>
      <c r="H240" s="1048"/>
      <c r="I240" s="1035"/>
      <c r="J240" s="464">
        <v>40549</v>
      </c>
      <c r="K240" s="1034">
        <v>-1</v>
      </c>
      <c r="L240" s="1033">
        <f>L239+K240</f>
        <v>435166</v>
      </c>
      <c r="M240" s="421" t="s">
        <v>447</v>
      </c>
    </row>
    <row r="241" spans="1:13" ht="28.5" customHeight="1">
      <c r="A241" s="1036">
        <v>40004</v>
      </c>
      <c r="B241" s="456" t="s">
        <v>323</v>
      </c>
      <c r="C241" s="453" t="s">
        <v>324</v>
      </c>
      <c r="D241" s="494" t="s">
        <v>1074</v>
      </c>
      <c r="E241" s="1056" t="s">
        <v>133</v>
      </c>
      <c r="F241" s="1054" t="s">
        <v>1318</v>
      </c>
      <c r="G241" s="1049">
        <v>870000</v>
      </c>
      <c r="H241" s="1038" t="s">
        <v>591</v>
      </c>
      <c r="I241" s="1029"/>
      <c r="J241" s="1065">
        <v>40086</v>
      </c>
      <c r="K241" s="1063">
        <v>-10000</v>
      </c>
      <c r="L241" s="1033">
        <f>G241+K241</f>
        <v>860000</v>
      </c>
      <c r="M241" s="452" t="s">
        <v>1520</v>
      </c>
    </row>
    <row r="242" spans="1:13" ht="28.5" customHeight="1">
      <c r="A242" s="1024"/>
      <c r="B242" s="457"/>
      <c r="C242" s="454"/>
      <c r="D242" s="495"/>
      <c r="E242" s="1058"/>
      <c r="F242" s="1055"/>
      <c r="G242" s="1051"/>
      <c r="H242" s="1026"/>
      <c r="I242" s="1029"/>
      <c r="J242" s="464">
        <v>40177</v>
      </c>
      <c r="K242" s="1032">
        <v>250000</v>
      </c>
      <c r="L242" s="1033">
        <f>L241+K242</f>
        <v>1110000</v>
      </c>
      <c r="M242" s="421" t="s">
        <v>1772</v>
      </c>
    </row>
    <row r="243" spans="1:13" ht="28.5" customHeight="1">
      <c r="A243" s="1024"/>
      <c r="B243" s="457"/>
      <c r="C243" s="454"/>
      <c r="D243" s="495"/>
      <c r="E243" s="1058"/>
      <c r="F243" s="1055"/>
      <c r="G243" s="1051"/>
      <c r="H243" s="1026"/>
      <c r="I243" s="1029"/>
      <c r="J243" s="464">
        <v>40263</v>
      </c>
      <c r="K243" s="1032">
        <v>-10000</v>
      </c>
      <c r="L243" s="1033">
        <f>L242+K243</f>
        <v>1100000</v>
      </c>
      <c r="M243" s="421" t="s">
        <v>447</v>
      </c>
    </row>
    <row r="244" spans="1:13" ht="28.5" customHeight="1">
      <c r="A244" s="1024"/>
      <c r="B244" s="457"/>
      <c r="C244" s="454"/>
      <c r="D244" s="495"/>
      <c r="E244" s="1058"/>
      <c r="F244" s="1055"/>
      <c r="G244" s="1051"/>
      <c r="H244" s="1026"/>
      <c r="I244" s="1029"/>
      <c r="J244" s="464">
        <v>40373</v>
      </c>
      <c r="K244" s="1032">
        <v>-400000</v>
      </c>
      <c r="L244" s="1033">
        <f t="shared" ref="L244:L245" si="35">L243+K244</f>
        <v>700000</v>
      </c>
      <c r="M244" s="421" t="s">
        <v>447</v>
      </c>
    </row>
    <row r="245" spans="1:13" ht="28.5" customHeight="1">
      <c r="A245" s="1024"/>
      <c r="B245" s="1041"/>
      <c r="C245" s="1025"/>
      <c r="D245" s="1026"/>
      <c r="E245" s="1026"/>
      <c r="F245" s="1027"/>
      <c r="G245" s="1028"/>
      <c r="H245" s="1026"/>
      <c r="I245" s="1029"/>
      <c r="J245" s="464">
        <v>40451</v>
      </c>
      <c r="K245" s="1032">
        <v>170334</v>
      </c>
      <c r="L245" s="1033">
        <f t="shared" si="35"/>
        <v>870334</v>
      </c>
      <c r="M245" s="421" t="s">
        <v>447</v>
      </c>
    </row>
    <row r="246" spans="1:13" ht="28.5" customHeight="1">
      <c r="A246" s="1024"/>
      <c r="B246" s="1025"/>
      <c r="C246" s="1025"/>
      <c r="D246" s="1026"/>
      <c r="E246" s="1026"/>
      <c r="F246" s="1027"/>
      <c r="G246" s="1047"/>
      <c r="H246" s="1048"/>
      <c r="I246" s="1035"/>
      <c r="J246" s="464">
        <v>40549</v>
      </c>
      <c r="K246" s="1034">
        <v>-1</v>
      </c>
      <c r="L246" s="1033">
        <f>L245+K246</f>
        <v>870333</v>
      </c>
      <c r="M246" s="421" t="s">
        <v>447</v>
      </c>
    </row>
    <row r="247" spans="1:13" ht="28.5" customHeight="1">
      <c r="A247" s="1036">
        <v>40011</v>
      </c>
      <c r="B247" s="456" t="s">
        <v>329</v>
      </c>
      <c r="C247" s="453" t="s">
        <v>1091</v>
      </c>
      <c r="D247" s="494" t="s">
        <v>1039</v>
      </c>
      <c r="E247" s="1056" t="s">
        <v>133</v>
      </c>
      <c r="F247" s="1054" t="s">
        <v>1318</v>
      </c>
      <c r="G247" s="1049">
        <v>23480000</v>
      </c>
      <c r="H247" s="1038" t="s">
        <v>591</v>
      </c>
      <c r="I247" s="1029"/>
      <c r="J247" s="1065">
        <v>40086</v>
      </c>
      <c r="K247" s="1063">
        <v>18530000</v>
      </c>
      <c r="L247" s="1033">
        <f>G247+K247</f>
        <v>42010000</v>
      </c>
      <c r="M247" s="452" t="s">
        <v>1520</v>
      </c>
    </row>
    <row r="248" spans="1:13" ht="28.5" customHeight="1">
      <c r="A248" s="1024"/>
      <c r="B248" s="457"/>
      <c r="C248" s="454"/>
      <c r="D248" s="495"/>
      <c r="E248" s="1058"/>
      <c r="F248" s="1055"/>
      <c r="G248" s="1051"/>
      <c r="H248" s="1026"/>
      <c r="I248" s="1029"/>
      <c r="J248" s="464">
        <v>40177</v>
      </c>
      <c r="K248" s="1032">
        <v>24510000</v>
      </c>
      <c r="L248" s="1033">
        <f>L247+K248</f>
        <v>66520000</v>
      </c>
      <c r="M248" s="421" t="s">
        <v>1772</v>
      </c>
    </row>
    <row r="249" spans="1:13" ht="28.5" customHeight="1">
      <c r="A249" s="1024"/>
      <c r="B249" s="457"/>
      <c r="C249" s="454"/>
      <c r="D249" s="495"/>
      <c r="E249" s="1058"/>
      <c r="F249" s="1055"/>
      <c r="G249" s="1051"/>
      <c r="H249" s="1026"/>
      <c r="I249" s="1029"/>
      <c r="J249" s="464">
        <v>40263</v>
      </c>
      <c r="K249" s="1032">
        <v>18360000</v>
      </c>
      <c r="L249" s="1033">
        <f>L248+K249</f>
        <v>84880000</v>
      </c>
      <c r="M249" s="421" t="s">
        <v>447</v>
      </c>
    </row>
    <row r="250" spans="1:13" ht="28.5" customHeight="1">
      <c r="A250" s="1024"/>
      <c r="B250" s="457"/>
      <c r="C250" s="454"/>
      <c r="D250" s="495"/>
      <c r="E250" s="1058"/>
      <c r="F250" s="1055"/>
      <c r="G250" s="1051"/>
      <c r="H250" s="1026"/>
      <c r="I250" s="1029"/>
      <c r="J250" s="464">
        <v>40373</v>
      </c>
      <c r="K250" s="1032">
        <v>-22580000</v>
      </c>
      <c r="L250" s="1033">
        <f t="shared" ref="L250:L251" si="36">L249+K250</f>
        <v>62300000</v>
      </c>
      <c r="M250" s="421" t="s">
        <v>447</v>
      </c>
    </row>
    <row r="251" spans="1:13" ht="28.5" customHeight="1">
      <c r="A251" s="1024"/>
      <c r="B251" s="1041"/>
      <c r="C251" s="1025"/>
      <c r="D251" s="1026"/>
      <c r="E251" s="1026"/>
      <c r="F251" s="1027"/>
      <c r="G251" s="1028"/>
      <c r="H251" s="1026"/>
      <c r="I251" s="1029"/>
      <c r="J251" s="464">
        <v>40451</v>
      </c>
      <c r="K251" s="1032">
        <v>-8194261</v>
      </c>
      <c r="L251" s="1033">
        <f t="shared" si="36"/>
        <v>54105739</v>
      </c>
      <c r="M251" s="421" t="s">
        <v>447</v>
      </c>
    </row>
    <row r="252" spans="1:13" ht="28.5" customHeight="1">
      <c r="A252" s="1024"/>
      <c r="B252" s="1025"/>
      <c r="C252" s="1025"/>
      <c r="D252" s="1026"/>
      <c r="E252" s="1026"/>
      <c r="F252" s="1027"/>
      <c r="G252" s="1047"/>
      <c r="H252" s="1048"/>
      <c r="I252" s="1035"/>
      <c r="J252" s="464">
        <v>40549</v>
      </c>
      <c r="K252" s="1034">
        <v>-37</v>
      </c>
      <c r="L252" s="1033">
        <f>L251+K252</f>
        <v>54105702</v>
      </c>
      <c r="M252" s="421" t="s">
        <v>447</v>
      </c>
    </row>
    <row r="253" spans="1:13" ht="28.5" customHeight="1">
      <c r="A253" s="1036">
        <v>40011</v>
      </c>
      <c r="B253" s="456" t="s">
        <v>330</v>
      </c>
      <c r="C253" s="453" t="s">
        <v>1116</v>
      </c>
      <c r="D253" s="494" t="s">
        <v>1026</v>
      </c>
      <c r="E253" s="1056" t="s">
        <v>133</v>
      </c>
      <c r="F253" s="1054" t="s">
        <v>1318</v>
      </c>
      <c r="G253" s="1049">
        <v>54470000</v>
      </c>
      <c r="H253" s="1038" t="s">
        <v>591</v>
      </c>
      <c r="I253" s="1029"/>
      <c r="J253" s="1065">
        <v>40086</v>
      </c>
      <c r="K253" s="1063">
        <v>-36240000</v>
      </c>
      <c r="L253" s="1033">
        <f>G253+K253</f>
        <v>18230000</v>
      </c>
      <c r="M253" s="452" t="s">
        <v>1520</v>
      </c>
    </row>
    <row r="254" spans="1:13" ht="28.5" customHeight="1">
      <c r="A254" s="1024"/>
      <c r="B254" s="457"/>
      <c r="C254" s="454"/>
      <c r="D254" s="495"/>
      <c r="E254" s="1058"/>
      <c r="F254" s="1055"/>
      <c r="G254" s="1051"/>
      <c r="H254" s="1026"/>
      <c r="I254" s="1029"/>
      <c r="J254" s="464">
        <v>40177</v>
      </c>
      <c r="K254" s="1032">
        <v>19280000</v>
      </c>
      <c r="L254" s="1033">
        <f>L253+K254</f>
        <v>37510000</v>
      </c>
      <c r="M254" s="421" t="s">
        <v>1772</v>
      </c>
    </row>
    <row r="255" spans="1:13" ht="28.5" customHeight="1">
      <c r="A255" s="1024"/>
      <c r="B255" s="457"/>
      <c r="C255" s="454"/>
      <c r="D255" s="495"/>
      <c r="E255" s="1058"/>
      <c r="F255" s="1055"/>
      <c r="G255" s="1051"/>
      <c r="H255" s="1026"/>
      <c r="I255" s="1029"/>
      <c r="J255" s="464">
        <v>40263</v>
      </c>
      <c r="K255" s="1032">
        <v>2470000</v>
      </c>
      <c r="L255" s="1033">
        <f>L254+K255</f>
        <v>39980000</v>
      </c>
      <c r="M255" s="421" t="s">
        <v>447</v>
      </c>
    </row>
    <row r="256" spans="1:13" ht="28.5" customHeight="1">
      <c r="A256" s="1024"/>
      <c r="B256" s="457"/>
      <c r="C256" s="454"/>
      <c r="D256" s="495"/>
      <c r="E256" s="1058"/>
      <c r="F256" s="1055"/>
      <c r="G256" s="1051"/>
      <c r="H256" s="1026"/>
      <c r="I256" s="1029"/>
      <c r="J256" s="464">
        <v>40373</v>
      </c>
      <c r="K256" s="1032">
        <v>-17180000</v>
      </c>
      <c r="L256" s="1033">
        <f t="shared" ref="L256:L258" si="37">L255+K256</f>
        <v>22800000</v>
      </c>
      <c r="M256" s="421" t="s">
        <v>447</v>
      </c>
    </row>
    <row r="257" spans="1:17" ht="28.5" customHeight="1">
      <c r="A257" s="1024"/>
      <c r="B257" s="1041"/>
      <c r="C257" s="1025"/>
      <c r="D257" s="1026"/>
      <c r="E257" s="1026"/>
      <c r="F257" s="1027"/>
      <c r="G257" s="1028"/>
      <c r="H257" s="1026"/>
      <c r="I257" s="1029"/>
      <c r="J257" s="464">
        <v>40451</v>
      </c>
      <c r="K257" s="1032">
        <v>35500000</v>
      </c>
      <c r="L257" s="1033">
        <f t="shared" si="37"/>
        <v>58300000</v>
      </c>
      <c r="M257" s="421" t="s">
        <v>2159</v>
      </c>
    </row>
    <row r="258" spans="1:17" ht="28.5" customHeight="1">
      <c r="A258" s="1024"/>
      <c r="B258" s="1041"/>
      <c r="C258" s="1025"/>
      <c r="D258" s="1026"/>
      <c r="E258" s="1026"/>
      <c r="F258" s="1027"/>
      <c r="G258" s="1028"/>
      <c r="H258" s="1026"/>
      <c r="I258" s="1029"/>
      <c r="J258" s="464">
        <v>40451</v>
      </c>
      <c r="K258" s="1032">
        <v>23076191</v>
      </c>
      <c r="L258" s="1033">
        <f t="shared" si="37"/>
        <v>81376191</v>
      </c>
      <c r="M258" s="421" t="s">
        <v>447</v>
      </c>
    </row>
    <row r="259" spans="1:17" ht="28.5" customHeight="1">
      <c r="A259" s="1024"/>
      <c r="B259" s="1025"/>
      <c r="C259" s="1025"/>
      <c r="D259" s="1026"/>
      <c r="E259" s="1026"/>
      <c r="F259" s="1027"/>
      <c r="G259" s="1047"/>
      <c r="H259" s="1048"/>
      <c r="I259" s="1035"/>
      <c r="J259" s="464">
        <v>40549</v>
      </c>
      <c r="K259" s="1034">
        <v>-123</v>
      </c>
      <c r="L259" s="1033">
        <f>L258+K259</f>
        <v>81376068</v>
      </c>
      <c r="M259" s="421" t="s">
        <v>447</v>
      </c>
    </row>
    <row r="260" spans="1:17" ht="28.5" customHeight="1">
      <c r="A260" s="1036">
        <v>40011</v>
      </c>
      <c r="B260" s="456" t="s">
        <v>331</v>
      </c>
      <c r="C260" s="453" t="s">
        <v>333</v>
      </c>
      <c r="D260" s="494" t="s">
        <v>1190</v>
      </c>
      <c r="E260" s="1056" t="s">
        <v>133</v>
      </c>
      <c r="F260" s="1054" t="s">
        <v>1318</v>
      </c>
      <c r="G260" s="1049">
        <v>170000</v>
      </c>
      <c r="H260" s="1038" t="s">
        <v>591</v>
      </c>
      <c r="I260" s="1029"/>
      <c r="J260" s="1065">
        <v>40086</v>
      </c>
      <c r="K260" s="1063">
        <v>-90000</v>
      </c>
      <c r="L260" s="1033">
        <f>G260+K260</f>
        <v>80000</v>
      </c>
      <c r="M260" s="452" t="s">
        <v>1520</v>
      </c>
      <c r="P260" s="1069"/>
      <c r="Q260" s="1518"/>
    </row>
    <row r="261" spans="1:17" ht="28.5" customHeight="1">
      <c r="A261" s="1024"/>
      <c r="B261" s="457"/>
      <c r="C261" s="454"/>
      <c r="D261" s="495"/>
      <c r="E261" s="1058"/>
      <c r="F261" s="1055"/>
      <c r="G261" s="1051"/>
      <c r="H261" s="1026"/>
      <c r="I261" s="1029"/>
      <c r="J261" s="464">
        <v>40177</v>
      </c>
      <c r="K261" s="1032">
        <v>50000</v>
      </c>
      <c r="L261" s="1033">
        <f>L260+K261</f>
        <v>130000</v>
      </c>
      <c r="M261" s="421" t="s">
        <v>1772</v>
      </c>
      <c r="P261" s="1069"/>
      <c r="Q261" s="1518"/>
    </row>
    <row r="262" spans="1:17" ht="28.5" customHeight="1">
      <c r="A262" s="1024"/>
      <c r="B262" s="457"/>
      <c r="C262" s="454"/>
      <c r="D262" s="495"/>
      <c r="E262" s="1058"/>
      <c r="F262" s="1055"/>
      <c r="G262" s="1051"/>
      <c r="H262" s="1026"/>
      <c r="I262" s="1029"/>
      <c r="J262" s="464">
        <v>40263</v>
      </c>
      <c r="K262" s="1032">
        <v>100000</v>
      </c>
      <c r="L262" s="1033">
        <f>L261+K262</f>
        <v>230000</v>
      </c>
      <c r="M262" s="421" t="s">
        <v>447</v>
      </c>
      <c r="P262" s="1069"/>
      <c r="Q262" s="1518"/>
    </row>
    <row r="263" spans="1:17" ht="28.5" customHeight="1">
      <c r="A263" s="1024"/>
      <c r="B263" s="457"/>
      <c r="C263" s="454"/>
      <c r="D263" s="495"/>
      <c r="E263" s="1058"/>
      <c r="F263" s="1055"/>
      <c r="G263" s="1051"/>
      <c r="H263" s="1026"/>
      <c r="I263" s="1029"/>
      <c r="J263" s="464">
        <v>40373</v>
      </c>
      <c r="K263" s="1032">
        <v>-130000</v>
      </c>
      <c r="L263" s="1033">
        <f t="shared" ref="L263:L264" si="38">L262+K263</f>
        <v>100000</v>
      </c>
      <c r="M263" s="421" t="s">
        <v>447</v>
      </c>
      <c r="P263" s="1069"/>
      <c r="Q263" s="1518"/>
    </row>
    <row r="264" spans="1:17" ht="28.5" customHeight="1">
      <c r="A264" s="1059"/>
      <c r="B264" s="1060"/>
      <c r="C264" s="1061"/>
      <c r="D264" s="1048"/>
      <c r="E264" s="1048"/>
      <c r="F264" s="1062"/>
      <c r="G264" s="1047"/>
      <c r="H264" s="1048"/>
      <c r="I264" s="1035"/>
      <c r="J264" s="464">
        <v>40451</v>
      </c>
      <c r="K264" s="1032">
        <v>45056</v>
      </c>
      <c r="L264" s="1033">
        <f t="shared" si="38"/>
        <v>145056</v>
      </c>
      <c r="M264" s="421" t="s">
        <v>447</v>
      </c>
    </row>
    <row r="265" spans="1:17" ht="28.5" customHeight="1">
      <c r="A265" s="1036">
        <v>40011</v>
      </c>
      <c r="B265" s="456" t="s">
        <v>332</v>
      </c>
      <c r="C265" s="453" t="s">
        <v>922</v>
      </c>
      <c r="D265" s="494" t="s">
        <v>985</v>
      </c>
      <c r="E265" s="1056" t="s">
        <v>133</v>
      </c>
      <c r="F265" s="1054" t="s">
        <v>1318</v>
      </c>
      <c r="G265" s="1049">
        <v>1410000</v>
      </c>
      <c r="H265" s="1038" t="s">
        <v>591</v>
      </c>
      <c r="I265" s="1029"/>
      <c r="J265" s="1065">
        <v>40086</v>
      </c>
      <c r="K265" s="1063">
        <v>890000</v>
      </c>
      <c r="L265" s="1033">
        <f>G265+K265</f>
        <v>2300000</v>
      </c>
      <c r="M265" s="452" t="s">
        <v>1520</v>
      </c>
      <c r="P265" s="1518"/>
    </row>
    <row r="266" spans="1:17" ht="28.5" customHeight="1">
      <c r="A266" s="1024"/>
      <c r="B266" s="457"/>
      <c r="C266" s="454"/>
      <c r="D266" s="495"/>
      <c r="E266" s="1058"/>
      <c r="F266" s="1055"/>
      <c r="G266" s="1051"/>
      <c r="H266" s="1026"/>
      <c r="I266" s="1029"/>
      <c r="J266" s="464">
        <v>40177</v>
      </c>
      <c r="K266" s="1032">
        <v>1260000</v>
      </c>
      <c r="L266" s="1033">
        <f>L265+K266</f>
        <v>3560000</v>
      </c>
      <c r="M266" s="421" t="s">
        <v>1772</v>
      </c>
      <c r="P266" s="1518"/>
    </row>
    <row r="267" spans="1:17" ht="28.5" customHeight="1">
      <c r="A267" s="1024"/>
      <c r="B267" s="457"/>
      <c r="C267" s="454"/>
      <c r="D267" s="495"/>
      <c r="E267" s="1058"/>
      <c r="F267" s="1055"/>
      <c r="G267" s="1051"/>
      <c r="H267" s="1026"/>
      <c r="I267" s="1029"/>
      <c r="J267" s="464">
        <v>40263</v>
      </c>
      <c r="K267" s="1032">
        <v>-20000</v>
      </c>
      <c r="L267" s="1033">
        <f>L266+K267</f>
        <v>3540000</v>
      </c>
      <c r="M267" s="421" t="s">
        <v>447</v>
      </c>
      <c r="P267" s="1518"/>
    </row>
    <row r="268" spans="1:17" ht="28.5" customHeight="1">
      <c r="A268" s="1024"/>
      <c r="B268" s="457"/>
      <c r="C268" s="454"/>
      <c r="D268" s="495"/>
      <c r="E268" s="1058"/>
      <c r="F268" s="1055"/>
      <c r="G268" s="1051"/>
      <c r="H268" s="1026"/>
      <c r="I268" s="1029"/>
      <c r="J268" s="464">
        <v>40373</v>
      </c>
      <c r="K268" s="1032">
        <v>-240000</v>
      </c>
      <c r="L268" s="1033">
        <f t="shared" ref="L268:L269" si="39">L267+K268</f>
        <v>3300000</v>
      </c>
      <c r="M268" s="421" t="s">
        <v>447</v>
      </c>
      <c r="P268" s="1518"/>
    </row>
    <row r="269" spans="1:17" ht="28.5" customHeight="1">
      <c r="A269" s="1024"/>
      <c r="B269" s="1041"/>
      <c r="C269" s="1025"/>
      <c r="D269" s="1026"/>
      <c r="E269" s="1026"/>
      <c r="F269" s="1027"/>
      <c r="G269" s="1028"/>
      <c r="H269" s="1026"/>
      <c r="I269" s="1029"/>
      <c r="J269" s="464">
        <v>40451</v>
      </c>
      <c r="K269" s="1032">
        <v>471446</v>
      </c>
      <c r="L269" s="1033">
        <f t="shared" si="39"/>
        <v>3771446</v>
      </c>
      <c r="M269" s="421" t="s">
        <v>447</v>
      </c>
    </row>
    <row r="270" spans="1:17" ht="28.5" customHeight="1">
      <c r="A270" s="1024"/>
      <c r="B270" s="1025"/>
      <c r="C270" s="1025"/>
      <c r="D270" s="1026"/>
      <c r="E270" s="1026"/>
      <c r="F270" s="1027"/>
      <c r="G270" s="1047"/>
      <c r="H270" s="1048"/>
      <c r="I270" s="1035"/>
      <c r="J270" s="464">
        <v>40549</v>
      </c>
      <c r="K270" s="1034">
        <v>-3</v>
      </c>
      <c r="L270" s="1033">
        <f>L269+K270</f>
        <v>3771443</v>
      </c>
      <c r="M270" s="421" t="s">
        <v>447</v>
      </c>
    </row>
    <row r="271" spans="1:17" ht="28.5" customHeight="1">
      <c r="A271" s="1036">
        <v>40016</v>
      </c>
      <c r="B271" s="456" t="s">
        <v>343</v>
      </c>
      <c r="C271" s="453" t="s">
        <v>346</v>
      </c>
      <c r="D271" s="494" t="s">
        <v>1069</v>
      </c>
      <c r="E271" s="1056" t="s">
        <v>133</v>
      </c>
      <c r="F271" s="1054" t="s">
        <v>1318</v>
      </c>
      <c r="G271" s="1049">
        <v>1272490000</v>
      </c>
      <c r="H271" s="1038" t="s">
        <v>591</v>
      </c>
      <c r="I271" s="1029"/>
      <c r="J271" s="1065">
        <v>40086</v>
      </c>
      <c r="K271" s="1063">
        <v>-53670000</v>
      </c>
      <c r="L271" s="1033">
        <f>G271+K271</f>
        <v>1218820000</v>
      </c>
      <c r="M271" s="452" t="s">
        <v>1520</v>
      </c>
    </row>
    <row r="272" spans="1:17" ht="28.5" customHeight="1">
      <c r="A272" s="1024"/>
      <c r="B272" s="457"/>
      <c r="C272" s="454"/>
      <c r="D272" s="495"/>
      <c r="E272" s="1058"/>
      <c r="F272" s="1055"/>
      <c r="G272" s="1051"/>
      <c r="H272" s="1026"/>
      <c r="I272" s="1029"/>
      <c r="J272" s="464">
        <v>40177</v>
      </c>
      <c r="K272" s="1032">
        <v>250450000</v>
      </c>
      <c r="L272" s="1033">
        <f>L271+K272</f>
        <v>1469270000</v>
      </c>
      <c r="M272" s="421" t="s">
        <v>1772</v>
      </c>
    </row>
    <row r="273" spans="1:13" ht="28.5" customHeight="1">
      <c r="A273" s="1024"/>
      <c r="B273" s="457"/>
      <c r="C273" s="454"/>
      <c r="D273" s="495"/>
      <c r="E273" s="1058"/>
      <c r="F273" s="1055"/>
      <c r="G273" s="1051"/>
      <c r="H273" s="1026"/>
      <c r="I273" s="1029"/>
      <c r="J273" s="464">
        <v>40263</v>
      </c>
      <c r="K273" s="1032">
        <v>124820000</v>
      </c>
      <c r="L273" s="1033">
        <f>L272+K273</f>
        <v>1594090000</v>
      </c>
      <c r="M273" s="421" t="s">
        <v>447</v>
      </c>
    </row>
    <row r="274" spans="1:13" ht="28.5" customHeight="1">
      <c r="A274" s="1024"/>
      <c r="B274" s="457"/>
      <c r="C274" s="454"/>
      <c r="D274" s="495"/>
      <c r="E274" s="1058"/>
      <c r="F274" s="1055"/>
      <c r="G274" s="1051"/>
      <c r="H274" s="1026"/>
      <c r="I274" s="1029"/>
      <c r="J274" s="464">
        <v>40373</v>
      </c>
      <c r="K274" s="1032">
        <v>-289990000</v>
      </c>
      <c r="L274" s="1033">
        <f t="shared" ref="L274:L276" si="40">L273+K274</f>
        <v>1304100000</v>
      </c>
      <c r="M274" s="421" t="s">
        <v>447</v>
      </c>
    </row>
    <row r="275" spans="1:13" ht="28.5" customHeight="1">
      <c r="A275" s="1024"/>
      <c r="B275" s="1041"/>
      <c r="C275" s="1025"/>
      <c r="D275" s="1026"/>
      <c r="E275" s="1026"/>
      <c r="F275" s="1027"/>
      <c r="G275" s="1028"/>
      <c r="H275" s="1026"/>
      <c r="I275" s="1029"/>
      <c r="J275" s="464">
        <v>40451</v>
      </c>
      <c r="K275" s="1032">
        <v>1690508</v>
      </c>
      <c r="L275" s="1033">
        <f t="shared" si="40"/>
        <v>1305790508</v>
      </c>
      <c r="M275" s="421" t="s">
        <v>447</v>
      </c>
    </row>
    <row r="276" spans="1:13" ht="28.5" customHeight="1">
      <c r="A276" s="1024"/>
      <c r="B276" s="1025"/>
      <c r="C276" s="1025"/>
      <c r="D276" s="1026"/>
      <c r="E276" s="1026"/>
      <c r="F276" s="1027"/>
      <c r="G276" s="1028"/>
      <c r="H276" s="1026"/>
      <c r="I276" s="1029"/>
      <c r="J276" s="464">
        <v>40466</v>
      </c>
      <c r="K276" s="1032">
        <v>300000</v>
      </c>
      <c r="L276" s="1033">
        <f t="shared" si="40"/>
        <v>1306090508</v>
      </c>
      <c r="M276" s="421" t="s">
        <v>1973</v>
      </c>
    </row>
    <row r="277" spans="1:13" ht="28.5" customHeight="1">
      <c r="A277" s="1024"/>
      <c r="B277" s="1025"/>
      <c r="C277" s="1025"/>
      <c r="D277" s="1026"/>
      <c r="E277" s="1026"/>
      <c r="F277" s="1027"/>
      <c r="G277" s="1028"/>
      <c r="H277" s="1026"/>
      <c r="I277" s="1029"/>
      <c r="J277" s="464">
        <v>40498</v>
      </c>
      <c r="K277" s="1034">
        <v>-100000</v>
      </c>
      <c r="L277" s="1033">
        <f>L276+K277</f>
        <v>1305990508</v>
      </c>
      <c r="M277" s="421" t="s">
        <v>1973</v>
      </c>
    </row>
    <row r="278" spans="1:13" ht="28.5" customHeight="1">
      <c r="A278" s="1024"/>
      <c r="B278" s="1025"/>
      <c r="C278" s="1025"/>
      <c r="D278" s="1026"/>
      <c r="E278" s="1026"/>
      <c r="F278" s="1027"/>
      <c r="G278" s="1028"/>
      <c r="H278" s="1026"/>
      <c r="I278" s="1029"/>
      <c r="J278" s="464">
        <v>40549</v>
      </c>
      <c r="K278" s="1034">
        <v>-1173</v>
      </c>
      <c r="L278" s="1033">
        <f>L277+K278</f>
        <v>1305989335</v>
      </c>
      <c r="M278" s="421" t="s">
        <v>447</v>
      </c>
    </row>
    <row r="279" spans="1:13" ht="28.5" customHeight="1">
      <c r="A279" s="1024"/>
      <c r="B279" s="1025"/>
      <c r="C279" s="1025"/>
      <c r="D279" s="1026"/>
      <c r="E279" s="1026"/>
      <c r="F279" s="1027"/>
      <c r="G279" s="1047"/>
      <c r="H279" s="1048"/>
      <c r="I279" s="1035"/>
      <c r="J279" s="464">
        <v>40590</v>
      </c>
      <c r="K279" s="1034">
        <v>-500000</v>
      </c>
      <c r="L279" s="1033">
        <f>L278+K279</f>
        <v>1305489335</v>
      </c>
      <c r="M279" s="421" t="s">
        <v>1973</v>
      </c>
    </row>
    <row r="280" spans="1:13" ht="28.5" customHeight="1">
      <c r="A280" s="1036">
        <v>40016</v>
      </c>
      <c r="B280" s="456" t="s">
        <v>344</v>
      </c>
      <c r="C280" s="453" t="s">
        <v>347</v>
      </c>
      <c r="D280" s="494" t="s">
        <v>581</v>
      </c>
      <c r="E280" s="1056" t="s">
        <v>133</v>
      </c>
      <c r="F280" s="1054" t="s">
        <v>1318</v>
      </c>
      <c r="G280" s="1049">
        <v>4210000</v>
      </c>
      <c r="H280" s="1038" t="s">
        <v>591</v>
      </c>
      <c r="I280" s="1029"/>
      <c r="J280" s="1065">
        <v>40086</v>
      </c>
      <c r="K280" s="1063">
        <v>1780000</v>
      </c>
      <c r="L280" s="1033">
        <f>G280+K280</f>
        <v>5990000</v>
      </c>
      <c r="M280" s="452" t="s">
        <v>1520</v>
      </c>
    </row>
    <row r="281" spans="1:13" ht="28.5" customHeight="1">
      <c r="A281" s="1024"/>
      <c r="B281" s="457"/>
      <c r="C281" s="454"/>
      <c r="D281" s="495"/>
      <c r="E281" s="1058"/>
      <c r="F281" s="1055"/>
      <c r="G281" s="1051"/>
      <c r="H281" s="1026"/>
      <c r="I281" s="1029"/>
      <c r="J281" s="464">
        <v>40177</v>
      </c>
      <c r="K281" s="1032">
        <v>2840000</v>
      </c>
      <c r="L281" s="1033">
        <f>L280+K281</f>
        <v>8830000</v>
      </c>
      <c r="M281" s="421" t="s">
        <v>1772</v>
      </c>
    </row>
    <row r="282" spans="1:13" ht="28.5" customHeight="1">
      <c r="A282" s="1024"/>
      <c r="B282" s="457"/>
      <c r="C282" s="454"/>
      <c r="D282" s="495"/>
      <c r="E282" s="1058"/>
      <c r="F282" s="1055"/>
      <c r="G282" s="1051"/>
      <c r="H282" s="1026"/>
      <c r="I282" s="1029"/>
      <c r="J282" s="464">
        <v>40263</v>
      </c>
      <c r="K282" s="1032">
        <v>2800000</v>
      </c>
      <c r="L282" s="1033">
        <f>L281+K282</f>
        <v>11630000</v>
      </c>
      <c r="M282" s="421" t="s">
        <v>447</v>
      </c>
    </row>
    <row r="283" spans="1:13" ht="28.5" customHeight="1">
      <c r="A283" s="1024"/>
      <c r="B283" s="457"/>
      <c r="C283" s="454"/>
      <c r="D283" s="495"/>
      <c r="E283" s="1058"/>
      <c r="F283" s="1055"/>
      <c r="G283" s="1051"/>
      <c r="H283" s="1026"/>
      <c r="I283" s="1029"/>
      <c r="J283" s="464">
        <v>40373</v>
      </c>
      <c r="K283" s="1032">
        <v>-5730000</v>
      </c>
      <c r="L283" s="1033">
        <f t="shared" ref="L283:L284" si="41">L282+K283</f>
        <v>5900000</v>
      </c>
      <c r="M283" s="421" t="s">
        <v>447</v>
      </c>
    </row>
    <row r="284" spans="1:13" ht="28.5" customHeight="1">
      <c r="A284" s="1024"/>
      <c r="B284" s="1041"/>
      <c r="C284" s="1025"/>
      <c r="D284" s="1026"/>
      <c r="E284" s="1026"/>
      <c r="F284" s="1027"/>
      <c r="G284" s="1028"/>
      <c r="H284" s="1026"/>
      <c r="I284" s="1029"/>
      <c r="J284" s="464">
        <v>40451</v>
      </c>
      <c r="K284" s="1032">
        <v>2658280</v>
      </c>
      <c r="L284" s="1033">
        <f t="shared" si="41"/>
        <v>8558280</v>
      </c>
      <c r="M284" s="421" t="s">
        <v>447</v>
      </c>
    </row>
    <row r="285" spans="1:13" ht="28.5" customHeight="1">
      <c r="A285" s="1024"/>
      <c r="B285" s="1025"/>
      <c r="C285" s="1025"/>
      <c r="D285" s="1026"/>
      <c r="E285" s="1026"/>
      <c r="F285" s="1027"/>
      <c r="G285" s="1047"/>
      <c r="H285" s="1048"/>
      <c r="I285" s="1035"/>
      <c r="J285" s="464">
        <v>40549</v>
      </c>
      <c r="K285" s="1034">
        <v>-12</v>
      </c>
      <c r="L285" s="1033">
        <f>L284+K285</f>
        <v>8558268</v>
      </c>
      <c r="M285" s="421" t="s">
        <v>447</v>
      </c>
    </row>
    <row r="286" spans="1:13" ht="28.5" customHeight="1">
      <c r="A286" s="1036">
        <v>40016</v>
      </c>
      <c r="B286" s="456" t="s">
        <v>345</v>
      </c>
      <c r="C286" s="453" t="s">
        <v>348</v>
      </c>
      <c r="D286" s="494" t="s">
        <v>987</v>
      </c>
      <c r="E286" s="1056" t="s">
        <v>133</v>
      </c>
      <c r="F286" s="1054" t="s">
        <v>1318</v>
      </c>
      <c r="G286" s="1049">
        <v>860000</v>
      </c>
      <c r="H286" s="1038" t="s">
        <v>591</v>
      </c>
      <c r="I286" s="1029"/>
      <c r="J286" s="1065">
        <v>40086</v>
      </c>
      <c r="K286" s="1063">
        <v>-490000</v>
      </c>
      <c r="L286" s="1033">
        <f>G286+K286</f>
        <v>370000</v>
      </c>
      <c r="M286" s="452" t="s">
        <v>1520</v>
      </c>
    </row>
    <row r="287" spans="1:13" ht="28.5" customHeight="1">
      <c r="A287" s="1024"/>
      <c r="B287" s="457"/>
      <c r="C287" s="454"/>
      <c r="D287" s="495"/>
      <c r="E287" s="1058"/>
      <c r="F287" s="1055"/>
      <c r="G287" s="1051"/>
      <c r="H287" s="1026"/>
      <c r="I287" s="1029"/>
      <c r="J287" s="464">
        <v>40177</v>
      </c>
      <c r="K287" s="1032">
        <v>6750000</v>
      </c>
      <c r="L287" s="1033">
        <f>L286+K287</f>
        <v>7120000</v>
      </c>
      <c r="M287" s="421" t="s">
        <v>1772</v>
      </c>
    </row>
    <row r="288" spans="1:13" ht="28.5" customHeight="1">
      <c r="A288" s="1024"/>
      <c r="B288" s="457"/>
      <c r="C288" s="454"/>
      <c r="D288" s="495"/>
      <c r="E288" s="1058"/>
      <c r="F288" s="1055"/>
      <c r="G288" s="1051"/>
      <c r="H288" s="1026"/>
      <c r="I288" s="1029"/>
      <c r="J288" s="464">
        <v>40263</v>
      </c>
      <c r="K288" s="1032">
        <v>-6340000</v>
      </c>
      <c r="L288" s="1033">
        <f>L287+K288</f>
        <v>780000</v>
      </c>
      <c r="M288" s="421" t="s">
        <v>447</v>
      </c>
    </row>
    <row r="289" spans="1:13" ht="28.5" customHeight="1">
      <c r="A289" s="1024"/>
      <c r="B289" s="457"/>
      <c r="C289" s="454"/>
      <c r="D289" s="495"/>
      <c r="E289" s="1058"/>
      <c r="F289" s="1055"/>
      <c r="G289" s="1051"/>
      <c r="H289" s="1026"/>
      <c r="I289" s="1029"/>
      <c r="J289" s="464">
        <v>40373</v>
      </c>
      <c r="K289" s="1032">
        <v>-180000</v>
      </c>
      <c r="L289" s="1033">
        <f t="shared" ref="L289:L290" si="42">L288+K289</f>
        <v>600000</v>
      </c>
      <c r="M289" s="421" t="s">
        <v>447</v>
      </c>
    </row>
    <row r="290" spans="1:13" ht="28.5" customHeight="1">
      <c r="A290" s="1059"/>
      <c r="B290" s="1060"/>
      <c r="C290" s="1061"/>
      <c r="D290" s="1048"/>
      <c r="E290" s="1048"/>
      <c r="F290" s="1062"/>
      <c r="G290" s="1047"/>
      <c r="H290" s="1048"/>
      <c r="I290" s="1035"/>
      <c r="J290" s="464">
        <v>40451</v>
      </c>
      <c r="K290" s="1032">
        <v>125278</v>
      </c>
      <c r="L290" s="1033">
        <f t="shared" si="42"/>
        <v>725278</v>
      </c>
      <c r="M290" s="421" t="s">
        <v>447</v>
      </c>
    </row>
    <row r="291" spans="1:13" ht="28.5" customHeight="1">
      <c r="A291" s="1036">
        <v>40023</v>
      </c>
      <c r="B291" s="456" t="s">
        <v>355</v>
      </c>
      <c r="C291" s="453" t="s">
        <v>1212</v>
      </c>
      <c r="D291" s="494" t="s">
        <v>1005</v>
      </c>
      <c r="E291" s="1056" t="s">
        <v>133</v>
      </c>
      <c r="F291" s="1054" t="s">
        <v>1318</v>
      </c>
      <c r="G291" s="1049">
        <v>6460000</v>
      </c>
      <c r="H291" s="1038" t="s">
        <v>591</v>
      </c>
      <c r="I291" s="1029"/>
      <c r="J291" s="1065">
        <v>40086</v>
      </c>
      <c r="K291" s="1063">
        <v>-1530000</v>
      </c>
      <c r="L291" s="1033">
        <f>G291+K291</f>
        <v>4930000</v>
      </c>
      <c r="M291" s="452" t="s">
        <v>1520</v>
      </c>
    </row>
    <row r="292" spans="1:13" ht="28.5" customHeight="1">
      <c r="A292" s="1024"/>
      <c r="B292" s="457"/>
      <c r="C292" s="454"/>
      <c r="D292" s="495"/>
      <c r="E292" s="1058"/>
      <c r="F292" s="1055"/>
      <c r="G292" s="1051"/>
      <c r="H292" s="1026"/>
      <c r="I292" s="1029"/>
      <c r="J292" s="464">
        <v>40177</v>
      </c>
      <c r="K292" s="1032">
        <v>680000</v>
      </c>
      <c r="L292" s="1033">
        <f>L291+K292</f>
        <v>5610000</v>
      </c>
      <c r="M292" s="421" t="s">
        <v>1772</v>
      </c>
    </row>
    <row r="293" spans="1:13" ht="28.5" customHeight="1">
      <c r="A293" s="1024"/>
      <c r="B293" s="457"/>
      <c r="C293" s="454"/>
      <c r="D293" s="495"/>
      <c r="E293" s="1058"/>
      <c r="F293" s="1055"/>
      <c r="G293" s="1051"/>
      <c r="H293" s="1026"/>
      <c r="I293" s="1029"/>
      <c r="J293" s="464">
        <v>40263</v>
      </c>
      <c r="K293" s="1032">
        <v>2460000</v>
      </c>
      <c r="L293" s="1033">
        <f>L292+K293</f>
        <v>8070000</v>
      </c>
      <c r="M293" s="421" t="s">
        <v>447</v>
      </c>
    </row>
    <row r="294" spans="1:13" ht="28.5" customHeight="1">
      <c r="A294" s="1024"/>
      <c r="B294" s="457"/>
      <c r="C294" s="454"/>
      <c r="D294" s="495"/>
      <c r="E294" s="1058"/>
      <c r="F294" s="1055"/>
      <c r="G294" s="1051"/>
      <c r="H294" s="1026"/>
      <c r="I294" s="1029"/>
      <c r="J294" s="464">
        <v>40373</v>
      </c>
      <c r="K294" s="1032">
        <v>-2470000</v>
      </c>
      <c r="L294" s="1033">
        <f t="shared" ref="L294:L295" si="43">L293+K294</f>
        <v>5600000</v>
      </c>
      <c r="M294" s="421" t="s">
        <v>447</v>
      </c>
    </row>
    <row r="295" spans="1:13" ht="28.5" customHeight="1">
      <c r="A295" s="1024"/>
      <c r="B295" s="1041"/>
      <c r="C295" s="1025"/>
      <c r="D295" s="1026"/>
      <c r="E295" s="1026"/>
      <c r="F295" s="1027"/>
      <c r="G295" s="1028"/>
      <c r="H295" s="1026"/>
      <c r="I295" s="1029"/>
      <c r="J295" s="464">
        <v>40451</v>
      </c>
      <c r="K295" s="1032">
        <v>2523114</v>
      </c>
      <c r="L295" s="1033">
        <f t="shared" si="43"/>
        <v>8123114</v>
      </c>
      <c r="M295" s="421" t="s">
        <v>447</v>
      </c>
    </row>
    <row r="296" spans="1:13" ht="28.5" customHeight="1">
      <c r="A296" s="1024"/>
      <c r="B296" s="1025"/>
      <c r="C296" s="1025"/>
      <c r="D296" s="1026"/>
      <c r="E296" s="1026"/>
      <c r="F296" s="1027"/>
      <c r="G296" s="1047"/>
      <c r="H296" s="1048"/>
      <c r="I296" s="1035"/>
      <c r="J296" s="464">
        <v>40549</v>
      </c>
      <c r="K296" s="1034">
        <v>-2</v>
      </c>
      <c r="L296" s="1033">
        <f>L295+K296</f>
        <v>8123112</v>
      </c>
      <c r="M296" s="421" t="s">
        <v>447</v>
      </c>
    </row>
    <row r="297" spans="1:13" ht="28.5" customHeight="1">
      <c r="A297" s="1036">
        <v>40023</v>
      </c>
      <c r="B297" s="456" t="s">
        <v>356</v>
      </c>
      <c r="C297" s="453" t="s">
        <v>358</v>
      </c>
      <c r="D297" s="494" t="s">
        <v>1039</v>
      </c>
      <c r="E297" s="1056" t="s">
        <v>133</v>
      </c>
      <c r="F297" s="1054" t="s">
        <v>1318</v>
      </c>
      <c r="G297" s="1049">
        <v>1090000</v>
      </c>
      <c r="H297" s="1038" t="s">
        <v>591</v>
      </c>
      <c r="I297" s="1029"/>
      <c r="J297" s="1065">
        <v>40086</v>
      </c>
      <c r="K297" s="1063">
        <v>-60000</v>
      </c>
      <c r="L297" s="1033">
        <f>G297+K297</f>
        <v>1030000</v>
      </c>
      <c r="M297" s="452" t="s">
        <v>1520</v>
      </c>
    </row>
    <row r="298" spans="1:13" ht="28.5" customHeight="1">
      <c r="A298" s="1024"/>
      <c r="B298" s="457"/>
      <c r="C298" s="454"/>
      <c r="D298" s="495"/>
      <c r="E298" s="1058"/>
      <c r="F298" s="1055"/>
      <c r="G298" s="1051"/>
      <c r="H298" s="1026"/>
      <c r="I298" s="1029"/>
      <c r="J298" s="464">
        <v>40177</v>
      </c>
      <c r="K298" s="1032">
        <v>1260000</v>
      </c>
      <c r="L298" s="1033">
        <f>L297+K298</f>
        <v>2290000</v>
      </c>
      <c r="M298" s="421" t="s">
        <v>1772</v>
      </c>
    </row>
    <row r="299" spans="1:13" ht="28.5" customHeight="1">
      <c r="A299" s="1024"/>
      <c r="B299" s="457"/>
      <c r="C299" s="454"/>
      <c r="D299" s="495"/>
      <c r="E299" s="1058"/>
      <c r="F299" s="1055"/>
      <c r="G299" s="1051"/>
      <c r="H299" s="1026"/>
      <c r="I299" s="1029"/>
      <c r="J299" s="464">
        <v>40263</v>
      </c>
      <c r="K299" s="1032">
        <v>2070000</v>
      </c>
      <c r="L299" s="1033">
        <f>L298+K299</f>
        <v>4360000</v>
      </c>
      <c r="M299" s="421" t="s">
        <v>447</v>
      </c>
    </row>
    <row r="300" spans="1:13" ht="28.5" customHeight="1">
      <c r="A300" s="1024"/>
      <c r="B300" s="457"/>
      <c r="C300" s="454"/>
      <c r="D300" s="495"/>
      <c r="E300" s="1058"/>
      <c r="F300" s="1055"/>
      <c r="G300" s="1051"/>
      <c r="H300" s="1026"/>
      <c r="I300" s="1029"/>
      <c r="J300" s="464">
        <v>40373</v>
      </c>
      <c r="K300" s="1032">
        <v>-3960000</v>
      </c>
      <c r="L300" s="1033">
        <f t="shared" ref="L300:L301" si="44">L299+K300</f>
        <v>400000</v>
      </c>
      <c r="M300" s="421" t="s">
        <v>447</v>
      </c>
    </row>
    <row r="301" spans="1:13" ht="28.5" customHeight="1">
      <c r="A301" s="1024"/>
      <c r="B301" s="1041"/>
      <c r="C301" s="1025"/>
      <c r="D301" s="1026"/>
      <c r="E301" s="1026"/>
      <c r="F301" s="1027"/>
      <c r="G301" s="1028"/>
      <c r="H301" s="1026"/>
      <c r="I301" s="1029"/>
      <c r="J301" s="464">
        <v>40451</v>
      </c>
      <c r="K301" s="1032">
        <v>180222</v>
      </c>
      <c r="L301" s="1033">
        <f t="shared" si="44"/>
        <v>580222</v>
      </c>
      <c r="M301" s="421" t="s">
        <v>447</v>
      </c>
    </row>
    <row r="302" spans="1:13" ht="28.5" customHeight="1">
      <c r="A302" s="1024"/>
      <c r="B302" s="1025"/>
      <c r="C302" s="1025"/>
      <c r="D302" s="1026"/>
      <c r="E302" s="1026"/>
      <c r="F302" s="1027"/>
      <c r="G302" s="1047"/>
      <c r="H302" s="1048"/>
      <c r="I302" s="1035"/>
      <c r="J302" s="464">
        <v>40549</v>
      </c>
      <c r="K302" s="1034">
        <v>-1</v>
      </c>
      <c r="L302" s="1033">
        <f>L301+K302</f>
        <v>580221</v>
      </c>
      <c r="M302" s="421" t="s">
        <v>447</v>
      </c>
    </row>
    <row r="303" spans="1:13" ht="28.5" customHeight="1">
      <c r="A303" s="1036">
        <v>40023</v>
      </c>
      <c r="B303" s="456" t="s">
        <v>357</v>
      </c>
      <c r="C303" s="453" t="s">
        <v>12</v>
      </c>
      <c r="D303" s="494" t="s">
        <v>704</v>
      </c>
      <c r="E303" s="1056" t="s">
        <v>133</v>
      </c>
      <c r="F303" s="1054" t="s">
        <v>1318</v>
      </c>
      <c r="G303" s="1049">
        <v>85020000</v>
      </c>
      <c r="H303" s="1038" t="s">
        <v>591</v>
      </c>
      <c r="I303" s="1029"/>
      <c r="J303" s="1065">
        <v>40086</v>
      </c>
      <c r="K303" s="1063">
        <v>-37700000</v>
      </c>
      <c r="L303" s="1033">
        <f>G303+K303</f>
        <v>47320000</v>
      </c>
      <c r="M303" s="452" t="s">
        <v>1520</v>
      </c>
    </row>
    <row r="304" spans="1:13" ht="28.5" customHeight="1">
      <c r="A304" s="1024"/>
      <c r="B304" s="457"/>
      <c r="C304" s="454"/>
      <c r="D304" s="495"/>
      <c r="E304" s="1058"/>
      <c r="F304" s="1055"/>
      <c r="G304" s="1051"/>
      <c r="H304" s="1026"/>
      <c r="I304" s="1029"/>
      <c r="J304" s="464">
        <v>40177</v>
      </c>
      <c r="K304" s="1032">
        <v>26160000</v>
      </c>
      <c r="L304" s="1033">
        <f>L303+K304</f>
        <v>73480000</v>
      </c>
      <c r="M304" s="421" t="s">
        <v>1772</v>
      </c>
    </row>
    <row r="305" spans="1:13" ht="28.5" customHeight="1">
      <c r="A305" s="1024"/>
      <c r="B305" s="457"/>
      <c r="C305" s="454"/>
      <c r="D305" s="495"/>
      <c r="E305" s="1058"/>
      <c r="F305" s="1055"/>
      <c r="G305" s="1051"/>
      <c r="H305" s="1026"/>
      <c r="I305" s="1029"/>
      <c r="J305" s="464">
        <v>40263</v>
      </c>
      <c r="K305" s="1032">
        <v>9820000</v>
      </c>
      <c r="L305" s="1033">
        <f>L304+K305</f>
        <v>83300000</v>
      </c>
      <c r="M305" s="421" t="s">
        <v>447</v>
      </c>
    </row>
    <row r="306" spans="1:13" ht="28.5" customHeight="1">
      <c r="A306" s="1024"/>
      <c r="B306" s="457"/>
      <c r="C306" s="454"/>
      <c r="D306" s="495"/>
      <c r="E306" s="1058"/>
      <c r="F306" s="1055"/>
      <c r="G306" s="1051"/>
      <c r="H306" s="1026"/>
      <c r="I306" s="1029"/>
      <c r="J306" s="464">
        <v>40373</v>
      </c>
      <c r="K306" s="1032">
        <v>-46200000</v>
      </c>
      <c r="L306" s="1033">
        <f t="shared" ref="L306:L308" si="45">L305+K306</f>
        <v>37100000</v>
      </c>
      <c r="M306" s="421" t="s">
        <v>447</v>
      </c>
    </row>
    <row r="307" spans="1:13" ht="28.5" customHeight="1">
      <c r="A307" s="1024"/>
      <c r="B307" s="1041"/>
      <c r="C307" s="1025"/>
      <c r="D307" s="1026"/>
      <c r="E307" s="1026"/>
      <c r="F307" s="1027"/>
      <c r="G307" s="1028"/>
      <c r="H307" s="1026"/>
      <c r="I307" s="1029"/>
      <c r="J307" s="464">
        <v>40451</v>
      </c>
      <c r="K307" s="1032">
        <v>-28686775</v>
      </c>
      <c r="L307" s="1033">
        <f t="shared" si="45"/>
        <v>8413225</v>
      </c>
      <c r="M307" s="421" t="s">
        <v>447</v>
      </c>
    </row>
    <row r="308" spans="1:13" ht="28.5" customHeight="1">
      <c r="A308" s="1024"/>
      <c r="B308" s="1025"/>
      <c r="C308" s="1025"/>
      <c r="D308" s="1026"/>
      <c r="E308" s="1026"/>
      <c r="F308" s="1027"/>
      <c r="G308" s="1047"/>
      <c r="H308" s="1048"/>
      <c r="I308" s="1035"/>
      <c r="J308" s="464">
        <v>40515</v>
      </c>
      <c r="K308" s="1032">
        <v>-8413225</v>
      </c>
      <c r="L308" s="1033">
        <f t="shared" si="45"/>
        <v>0</v>
      </c>
      <c r="M308" s="421" t="s">
        <v>1436</v>
      </c>
    </row>
    <row r="309" spans="1:13" ht="28.5" customHeight="1">
      <c r="A309" s="1036">
        <v>40025</v>
      </c>
      <c r="B309" s="456" t="s">
        <v>1430</v>
      </c>
      <c r="C309" s="453" t="s">
        <v>1431</v>
      </c>
      <c r="D309" s="494" t="s">
        <v>1069</v>
      </c>
      <c r="E309" s="1056" t="s">
        <v>133</v>
      </c>
      <c r="F309" s="1054" t="s">
        <v>1318</v>
      </c>
      <c r="G309" s="1049">
        <v>2699720000</v>
      </c>
      <c r="H309" s="1038" t="s">
        <v>591</v>
      </c>
      <c r="I309" s="1029"/>
      <c r="J309" s="1065">
        <v>40086</v>
      </c>
      <c r="K309" s="1063">
        <v>-14850000</v>
      </c>
      <c r="L309" s="1033">
        <f>G309+K309</f>
        <v>2684870000</v>
      </c>
      <c r="M309" s="452" t="s">
        <v>1520</v>
      </c>
    </row>
    <row r="310" spans="1:13" ht="28.5" customHeight="1">
      <c r="A310" s="1024"/>
      <c r="B310" s="457"/>
      <c r="C310" s="454"/>
      <c r="D310" s="495"/>
      <c r="E310" s="1058"/>
      <c r="F310" s="1055"/>
      <c r="G310" s="1051"/>
      <c r="H310" s="1026"/>
      <c r="I310" s="1029"/>
      <c r="J310" s="464">
        <v>40177</v>
      </c>
      <c r="K310" s="1032">
        <v>1178180000</v>
      </c>
      <c r="L310" s="1033">
        <f>L309+K310</f>
        <v>3863050000</v>
      </c>
      <c r="M310" s="421" t="s">
        <v>1772</v>
      </c>
    </row>
    <row r="311" spans="1:13" ht="28.5" customHeight="1">
      <c r="A311" s="1024"/>
      <c r="B311" s="457"/>
      <c r="C311" s="454"/>
      <c r="D311" s="495"/>
      <c r="E311" s="1058"/>
      <c r="F311" s="1055"/>
      <c r="G311" s="1051"/>
      <c r="H311" s="1026"/>
      <c r="I311" s="1029"/>
      <c r="J311" s="464">
        <v>40263</v>
      </c>
      <c r="K311" s="1032">
        <v>1006580000</v>
      </c>
      <c r="L311" s="1033">
        <f>L310+K311</f>
        <v>4869630000</v>
      </c>
      <c r="M311" s="421" t="s">
        <v>1832</v>
      </c>
    </row>
    <row r="312" spans="1:13" ht="28.5" customHeight="1">
      <c r="A312" s="1024"/>
      <c r="B312" s="457"/>
      <c r="C312" s="454"/>
      <c r="D312" s="495"/>
      <c r="E312" s="1058"/>
      <c r="F312" s="1055"/>
      <c r="G312" s="1051"/>
      <c r="H312" s="1026"/>
      <c r="I312" s="1029"/>
      <c r="J312" s="464">
        <v>40373</v>
      </c>
      <c r="K312" s="1032">
        <v>-1934230000</v>
      </c>
      <c r="L312" s="1033">
        <f t="shared" ref="L312:L314" si="46">L311+K312</f>
        <v>2935400000</v>
      </c>
      <c r="M312" s="421" t="s">
        <v>447</v>
      </c>
    </row>
    <row r="313" spans="1:13" ht="28.5" customHeight="1">
      <c r="A313" s="1527"/>
      <c r="B313" s="1025"/>
      <c r="C313" s="1025"/>
      <c r="D313" s="1026"/>
      <c r="E313" s="1026"/>
      <c r="F313" s="1027"/>
      <c r="G313" s="1028"/>
      <c r="H313" s="1026"/>
      <c r="I313" s="1029"/>
      <c r="J313" s="464">
        <v>40451</v>
      </c>
      <c r="K313" s="1032">
        <v>72400000</v>
      </c>
      <c r="L313" s="1033">
        <f t="shared" si="46"/>
        <v>3007800000</v>
      </c>
      <c r="M313" s="421" t="s">
        <v>2155</v>
      </c>
    </row>
    <row r="314" spans="1:13" ht="28.5" customHeight="1">
      <c r="A314" s="1024"/>
      <c r="B314" s="1041"/>
      <c r="C314" s="1025"/>
      <c r="D314" s="1026"/>
      <c r="E314" s="1026"/>
      <c r="F314" s="1027"/>
      <c r="G314" s="1028"/>
      <c r="H314" s="1026"/>
      <c r="I314" s="1029"/>
      <c r="J314" s="464">
        <v>40451</v>
      </c>
      <c r="K314" s="1032">
        <v>215625536</v>
      </c>
      <c r="L314" s="1033">
        <f t="shared" si="46"/>
        <v>3223425536</v>
      </c>
      <c r="M314" s="421" t="s">
        <v>447</v>
      </c>
    </row>
    <row r="315" spans="1:13" ht="28.5" customHeight="1">
      <c r="A315" s="1024"/>
      <c r="B315" s="1025"/>
      <c r="C315" s="1025"/>
      <c r="D315" s="1026"/>
      <c r="E315" s="1026"/>
      <c r="F315" s="1027"/>
      <c r="G315" s="1047"/>
      <c r="H315" s="1048"/>
      <c r="I315" s="1035"/>
      <c r="J315" s="464">
        <v>40549</v>
      </c>
      <c r="K315" s="1034">
        <v>-3636</v>
      </c>
      <c r="L315" s="1033">
        <f>L314+K315</f>
        <v>3223421900</v>
      </c>
      <c r="M315" s="421" t="s">
        <v>447</v>
      </c>
    </row>
    <row r="316" spans="1:13" ht="28.5" customHeight="1">
      <c r="A316" s="1036">
        <v>40025</v>
      </c>
      <c r="B316" s="456" t="s">
        <v>1432</v>
      </c>
      <c r="C316" s="453" t="s">
        <v>1431</v>
      </c>
      <c r="D316" s="494" t="s">
        <v>1069</v>
      </c>
      <c r="E316" s="1056" t="s">
        <v>133</v>
      </c>
      <c r="F316" s="1054" t="s">
        <v>1318</v>
      </c>
      <c r="G316" s="1049">
        <v>707380000</v>
      </c>
      <c r="H316" s="1038" t="s">
        <v>591</v>
      </c>
      <c r="I316" s="1029"/>
      <c r="J316" s="1065">
        <v>40086</v>
      </c>
      <c r="K316" s="1063">
        <v>-10000</v>
      </c>
      <c r="L316" s="1033">
        <f>G316+K316</f>
        <v>707370000</v>
      </c>
      <c r="M316" s="452" t="s">
        <v>1520</v>
      </c>
    </row>
    <row r="317" spans="1:13" ht="28.5" customHeight="1">
      <c r="A317" s="1024"/>
      <c r="B317" s="457"/>
      <c r="C317" s="454"/>
      <c r="D317" s="495"/>
      <c r="E317" s="1058"/>
      <c r="F317" s="1055"/>
      <c r="G317" s="1051"/>
      <c r="H317" s="1026"/>
      <c r="I317" s="1029"/>
      <c r="J317" s="464">
        <v>40177</v>
      </c>
      <c r="K317" s="1032">
        <v>502430000</v>
      </c>
      <c r="L317" s="1033">
        <f>L316+K317</f>
        <v>1209800000</v>
      </c>
      <c r="M317" s="421" t="s">
        <v>1772</v>
      </c>
    </row>
    <row r="318" spans="1:13" ht="28.5" customHeight="1">
      <c r="A318" s="1024"/>
      <c r="B318" s="457"/>
      <c r="C318" s="454"/>
      <c r="D318" s="495"/>
      <c r="E318" s="1058"/>
      <c r="F318" s="1055"/>
      <c r="G318" s="1051"/>
      <c r="H318" s="1026"/>
      <c r="I318" s="1029"/>
      <c r="J318" s="464">
        <v>40263</v>
      </c>
      <c r="K318" s="1032">
        <v>-134560000</v>
      </c>
      <c r="L318" s="1033">
        <f>L317+K318</f>
        <v>1075240000</v>
      </c>
      <c r="M318" s="421" t="s">
        <v>1832</v>
      </c>
    </row>
    <row r="319" spans="1:13" ht="28.5" customHeight="1">
      <c r="A319" s="1024"/>
      <c r="B319" s="457"/>
      <c r="C319" s="454"/>
      <c r="D319" s="495"/>
      <c r="E319" s="1058"/>
      <c r="F319" s="1055"/>
      <c r="G319" s="1051"/>
      <c r="H319" s="1026"/>
      <c r="I319" s="1029"/>
      <c r="J319" s="464">
        <v>40373</v>
      </c>
      <c r="K319" s="1032">
        <v>-392140000</v>
      </c>
      <c r="L319" s="1033">
        <f t="shared" ref="L319:L322" si="47">L318+K319</f>
        <v>683100000</v>
      </c>
      <c r="M319" s="421" t="s">
        <v>447</v>
      </c>
    </row>
    <row r="320" spans="1:13" ht="28.5" customHeight="1">
      <c r="A320" s="1024"/>
      <c r="B320" s="457"/>
      <c r="C320" s="454"/>
      <c r="D320" s="495"/>
      <c r="E320" s="1058"/>
      <c r="F320" s="1055"/>
      <c r="G320" s="1051"/>
      <c r="H320" s="1026"/>
      <c r="I320" s="1029"/>
      <c r="J320" s="464">
        <v>40375</v>
      </c>
      <c r="K320" s="1034">
        <v>-630000</v>
      </c>
      <c r="L320" s="1033">
        <f t="shared" si="47"/>
        <v>682470000</v>
      </c>
      <c r="M320" s="452" t="s">
        <v>1934</v>
      </c>
    </row>
    <row r="321" spans="1:13" ht="28.5" customHeight="1">
      <c r="A321" s="1527"/>
      <c r="B321" s="1025"/>
      <c r="C321" s="1025"/>
      <c r="D321" s="1026"/>
      <c r="E321" s="1026"/>
      <c r="F321" s="1027"/>
      <c r="G321" s="1028"/>
      <c r="H321" s="1026"/>
      <c r="I321" s="1029"/>
      <c r="J321" s="464">
        <v>40451</v>
      </c>
      <c r="K321" s="1032">
        <v>13100000</v>
      </c>
      <c r="L321" s="1033">
        <f t="shared" si="47"/>
        <v>695570000</v>
      </c>
      <c r="M321" s="421" t="s">
        <v>2213</v>
      </c>
    </row>
    <row r="322" spans="1:13" ht="28.5" customHeight="1">
      <c r="A322" s="1024"/>
      <c r="B322" s="1041"/>
      <c r="C322" s="1025"/>
      <c r="D322" s="1026"/>
      <c r="E322" s="1026"/>
      <c r="F322" s="1027"/>
      <c r="G322" s="1028"/>
      <c r="H322" s="1026"/>
      <c r="I322" s="1029"/>
      <c r="J322" s="464">
        <v>40451</v>
      </c>
      <c r="K322" s="1032">
        <v>-8006457</v>
      </c>
      <c r="L322" s="1033">
        <f t="shared" si="47"/>
        <v>687563543</v>
      </c>
      <c r="M322" s="421" t="s">
        <v>447</v>
      </c>
    </row>
    <row r="323" spans="1:13" ht="28.5" customHeight="1">
      <c r="A323" s="1024"/>
      <c r="B323" s="1025"/>
      <c r="C323" s="1025"/>
      <c r="D323" s="1026"/>
      <c r="E323" s="1026"/>
      <c r="F323" s="1027"/>
      <c r="G323" s="1028"/>
      <c r="H323" s="1026"/>
      <c r="I323" s="1029"/>
      <c r="J323" s="464">
        <v>40466</v>
      </c>
      <c r="K323" s="1032">
        <v>-100000</v>
      </c>
      <c r="L323" s="1033">
        <f>L322+K323</f>
        <v>687463543</v>
      </c>
      <c r="M323" s="421" t="s">
        <v>1973</v>
      </c>
    </row>
    <row r="324" spans="1:13" ht="28.5" customHeight="1">
      <c r="A324" s="1024"/>
      <c r="B324" s="1025"/>
      <c r="C324" s="1025"/>
      <c r="D324" s="1026"/>
      <c r="E324" s="1026"/>
      <c r="F324" s="1027"/>
      <c r="G324" s="1028"/>
      <c r="H324" s="1026"/>
      <c r="I324" s="1029"/>
      <c r="J324" s="464">
        <v>40527</v>
      </c>
      <c r="K324" s="1034">
        <v>-4400000</v>
      </c>
      <c r="L324" s="1033">
        <f t="shared" ref="L324" si="48">L323+K324</f>
        <v>683063543</v>
      </c>
      <c r="M324" s="421" t="s">
        <v>447</v>
      </c>
    </row>
    <row r="325" spans="1:13" ht="28.5" customHeight="1">
      <c r="A325" s="1024"/>
      <c r="B325" s="1025"/>
      <c r="C325" s="1025"/>
      <c r="D325" s="1026"/>
      <c r="E325" s="1026"/>
      <c r="F325" s="1027"/>
      <c r="G325" s="1028"/>
      <c r="H325" s="1026"/>
      <c r="I325" s="1029"/>
      <c r="J325" s="464">
        <v>40549</v>
      </c>
      <c r="K325" s="1034">
        <v>-802</v>
      </c>
      <c r="L325" s="1033">
        <f>L324+K325</f>
        <v>683062741</v>
      </c>
      <c r="M325" s="421" t="s">
        <v>447</v>
      </c>
    </row>
    <row r="326" spans="1:13" ht="28.5" customHeight="1">
      <c r="A326" s="1024"/>
      <c r="B326" s="1025"/>
      <c r="C326" s="1025"/>
      <c r="D326" s="1026"/>
      <c r="E326" s="1026"/>
      <c r="F326" s="1027"/>
      <c r="G326" s="1047"/>
      <c r="H326" s="1048"/>
      <c r="I326" s="1035"/>
      <c r="J326" s="464">
        <v>40590</v>
      </c>
      <c r="K326" s="1034">
        <v>-900000</v>
      </c>
      <c r="L326" s="1033">
        <f>L325+K326</f>
        <v>682162741</v>
      </c>
      <c r="M326" s="421" t="s">
        <v>1973</v>
      </c>
    </row>
    <row r="327" spans="1:13" ht="28.5" customHeight="1">
      <c r="A327" s="1036">
        <v>40030</v>
      </c>
      <c r="B327" s="456" t="s">
        <v>1438</v>
      </c>
      <c r="C327" s="453" t="s">
        <v>1089</v>
      </c>
      <c r="D327" s="494" t="s">
        <v>1039</v>
      </c>
      <c r="E327" s="1056" t="s">
        <v>133</v>
      </c>
      <c r="F327" s="1054" t="s">
        <v>1318</v>
      </c>
      <c r="G327" s="1049">
        <v>420000</v>
      </c>
      <c r="H327" s="1038" t="s">
        <v>591</v>
      </c>
      <c r="I327" s="1029"/>
      <c r="J327" s="1065">
        <v>40086</v>
      </c>
      <c r="K327" s="1063">
        <v>180000</v>
      </c>
      <c r="L327" s="1033">
        <f>G327+K327</f>
        <v>600000</v>
      </c>
      <c r="M327" s="452" t="s">
        <v>1520</v>
      </c>
    </row>
    <row r="328" spans="1:13" ht="28.5" customHeight="1">
      <c r="A328" s="1024"/>
      <c r="B328" s="457"/>
      <c r="C328" s="454"/>
      <c r="D328" s="495"/>
      <c r="E328" s="1058"/>
      <c r="F328" s="1055"/>
      <c r="G328" s="1051"/>
      <c r="H328" s="1026"/>
      <c r="I328" s="1029"/>
      <c r="J328" s="464">
        <v>40177</v>
      </c>
      <c r="K328" s="1032">
        <v>-350000</v>
      </c>
      <c r="L328" s="1033">
        <f>L327+K328</f>
        <v>250000</v>
      </c>
      <c r="M328" s="421" t="s">
        <v>1772</v>
      </c>
    </row>
    <row r="329" spans="1:13" ht="28.5" customHeight="1">
      <c r="A329" s="1024"/>
      <c r="B329" s="457"/>
      <c r="C329" s="454"/>
      <c r="D329" s="495"/>
      <c r="E329" s="1058"/>
      <c r="F329" s="1055"/>
      <c r="G329" s="1051"/>
      <c r="H329" s="1026"/>
      <c r="I329" s="1029"/>
      <c r="J329" s="464">
        <v>40263</v>
      </c>
      <c r="K329" s="1032">
        <v>20000</v>
      </c>
      <c r="L329" s="1033">
        <f>L328+K329</f>
        <v>270000</v>
      </c>
      <c r="M329" s="421" t="s">
        <v>447</v>
      </c>
    </row>
    <row r="330" spans="1:13" ht="28.5" customHeight="1">
      <c r="A330" s="1024"/>
      <c r="B330" s="457"/>
      <c r="C330" s="454"/>
      <c r="D330" s="495"/>
      <c r="E330" s="1058"/>
      <c r="F330" s="1055"/>
      <c r="G330" s="1051"/>
      <c r="H330" s="1026"/>
      <c r="I330" s="1029"/>
      <c r="J330" s="464">
        <v>40373</v>
      </c>
      <c r="K330" s="1032">
        <v>-70000</v>
      </c>
      <c r="L330" s="1033">
        <f t="shared" ref="L330:L331" si="49">L329+K330</f>
        <v>200000</v>
      </c>
      <c r="M330" s="421" t="s">
        <v>447</v>
      </c>
    </row>
    <row r="331" spans="1:13" ht="28.5" customHeight="1">
      <c r="A331" s="1059"/>
      <c r="B331" s="1060"/>
      <c r="C331" s="1061"/>
      <c r="D331" s="1048"/>
      <c r="E331" s="1048"/>
      <c r="F331" s="1062"/>
      <c r="G331" s="1047"/>
      <c r="H331" s="1048"/>
      <c r="I331" s="1035"/>
      <c r="J331" s="464">
        <v>40451</v>
      </c>
      <c r="K331" s="1032">
        <v>90111</v>
      </c>
      <c r="L331" s="1033">
        <f t="shared" si="49"/>
        <v>290111</v>
      </c>
      <c r="M331" s="421" t="s">
        <v>447</v>
      </c>
    </row>
    <row r="332" spans="1:13" ht="28.5" customHeight="1">
      <c r="A332" s="1036">
        <v>40030</v>
      </c>
      <c r="B332" s="456" t="s">
        <v>1442</v>
      </c>
      <c r="C332" s="453" t="s">
        <v>737</v>
      </c>
      <c r="D332" s="494" t="s">
        <v>987</v>
      </c>
      <c r="E332" s="1056" t="s">
        <v>133</v>
      </c>
      <c r="F332" s="1054" t="s">
        <v>1318</v>
      </c>
      <c r="G332" s="1049">
        <v>140000</v>
      </c>
      <c r="H332" s="1038" t="s">
        <v>591</v>
      </c>
      <c r="I332" s="1029"/>
      <c r="J332" s="1065">
        <v>40086</v>
      </c>
      <c r="K332" s="1070">
        <v>290000</v>
      </c>
      <c r="L332" s="1033">
        <f>G332+K332</f>
        <v>430000</v>
      </c>
      <c r="M332" s="421" t="s">
        <v>1520</v>
      </c>
    </row>
    <row r="333" spans="1:13" ht="28.5" customHeight="1">
      <c r="A333" s="1024"/>
      <c r="B333" s="457"/>
      <c r="C333" s="454"/>
      <c r="D333" s="495"/>
      <c r="E333" s="1058"/>
      <c r="F333" s="1055"/>
      <c r="G333" s="1051"/>
      <c r="H333" s="1026"/>
      <c r="I333" s="1029"/>
      <c r="J333" s="464">
        <v>40177</v>
      </c>
      <c r="K333" s="1032">
        <v>210000</v>
      </c>
      <c r="L333" s="1033">
        <f>L332+K333</f>
        <v>640000</v>
      </c>
      <c r="M333" s="421" t="s">
        <v>1772</v>
      </c>
    </row>
    <row r="334" spans="1:13" ht="28.5" customHeight="1">
      <c r="A334" s="1024"/>
      <c r="B334" s="457"/>
      <c r="C334" s="454"/>
      <c r="D334" s="495"/>
      <c r="E334" s="1058"/>
      <c r="F334" s="1055"/>
      <c r="G334" s="1051"/>
      <c r="H334" s="1026"/>
      <c r="I334" s="1029"/>
      <c r="J334" s="464">
        <v>40263</v>
      </c>
      <c r="K334" s="1032">
        <v>170000</v>
      </c>
      <c r="L334" s="1033">
        <f>L333+K334</f>
        <v>810000</v>
      </c>
      <c r="M334" s="421" t="s">
        <v>447</v>
      </c>
    </row>
    <row r="335" spans="1:13" ht="28.5" customHeight="1">
      <c r="A335" s="1024"/>
      <c r="B335" s="457"/>
      <c r="C335" s="454"/>
      <c r="D335" s="495"/>
      <c r="E335" s="1058"/>
      <c r="F335" s="1055"/>
      <c r="G335" s="1051"/>
      <c r="H335" s="1026"/>
      <c r="I335" s="1029"/>
      <c r="J335" s="464">
        <v>40373</v>
      </c>
      <c r="K335" s="1032">
        <v>-10000</v>
      </c>
      <c r="L335" s="1033">
        <f t="shared" ref="L335:L336" si="50">L334+K335</f>
        <v>800000</v>
      </c>
      <c r="M335" s="421" t="s">
        <v>447</v>
      </c>
    </row>
    <row r="336" spans="1:13" ht="28.5" customHeight="1">
      <c r="A336" s="1024"/>
      <c r="B336" s="1041"/>
      <c r="C336" s="1025"/>
      <c r="D336" s="1026"/>
      <c r="E336" s="1026"/>
      <c r="F336" s="1027"/>
      <c r="G336" s="1028"/>
      <c r="H336" s="1026"/>
      <c r="I336" s="1029"/>
      <c r="J336" s="464">
        <v>40451</v>
      </c>
      <c r="K336" s="1032">
        <v>-74722</v>
      </c>
      <c r="L336" s="1033">
        <f t="shared" si="50"/>
        <v>725278</v>
      </c>
      <c r="M336" s="421" t="s">
        <v>447</v>
      </c>
    </row>
    <row r="337" spans="1:13" ht="28.5" customHeight="1">
      <c r="A337" s="1024"/>
      <c r="B337" s="1025"/>
      <c r="C337" s="1025"/>
      <c r="D337" s="1026"/>
      <c r="E337" s="1026"/>
      <c r="F337" s="1027"/>
      <c r="G337" s="1047"/>
      <c r="H337" s="1048"/>
      <c r="I337" s="1035"/>
      <c r="J337" s="464">
        <v>40549</v>
      </c>
      <c r="K337" s="1034">
        <v>-1</v>
      </c>
      <c r="L337" s="1033">
        <f>L336+K337</f>
        <v>725277</v>
      </c>
      <c r="M337" s="421" t="s">
        <v>447</v>
      </c>
    </row>
    <row r="338" spans="1:13" ht="28.5" customHeight="1">
      <c r="A338" s="1036">
        <v>40030</v>
      </c>
      <c r="B338" s="456" t="s">
        <v>1439</v>
      </c>
      <c r="C338" s="453" t="s">
        <v>1440</v>
      </c>
      <c r="D338" s="494" t="s">
        <v>987</v>
      </c>
      <c r="E338" s="1056" t="s">
        <v>133</v>
      </c>
      <c r="F338" s="1054" t="s">
        <v>1318</v>
      </c>
      <c r="G338" s="1049">
        <v>674000000</v>
      </c>
      <c r="H338" s="1038" t="s">
        <v>591</v>
      </c>
      <c r="I338" s="1029"/>
      <c r="J338" s="1065">
        <v>40086</v>
      </c>
      <c r="K338" s="1071">
        <v>-121190000</v>
      </c>
      <c r="L338" s="1033">
        <f>G338+K338</f>
        <v>552810000</v>
      </c>
      <c r="M338" s="452" t="s">
        <v>1520</v>
      </c>
    </row>
    <row r="339" spans="1:13" ht="28.5" customHeight="1">
      <c r="A339" s="1024"/>
      <c r="B339" s="457"/>
      <c r="C339" s="454"/>
      <c r="D339" s="495"/>
      <c r="E339" s="1058"/>
      <c r="F339" s="1055"/>
      <c r="G339" s="1051"/>
      <c r="H339" s="1026"/>
      <c r="I339" s="1029"/>
      <c r="J339" s="464">
        <v>40177</v>
      </c>
      <c r="K339" s="1032">
        <v>-36290000</v>
      </c>
      <c r="L339" s="1033">
        <f>L338+K339</f>
        <v>516520000</v>
      </c>
      <c r="M339" s="421" t="s">
        <v>1772</v>
      </c>
    </row>
    <row r="340" spans="1:13" ht="28.5" customHeight="1">
      <c r="A340" s="1024"/>
      <c r="B340" s="457"/>
      <c r="C340" s="454"/>
      <c r="D340" s="495"/>
      <c r="E340" s="1058"/>
      <c r="F340" s="1055"/>
      <c r="G340" s="1051"/>
      <c r="H340" s="1026"/>
      <c r="I340" s="1029"/>
      <c r="J340" s="464">
        <v>40263</v>
      </c>
      <c r="K340" s="1032">
        <v>199320000</v>
      </c>
      <c r="L340" s="1033">
        <f>L339+K340</f>
        <v>715840000</v>
      </c>
      <c r="M340" s="421" t="s">
        <v>447</v>
      </c>
    </row>
    <row r="341" spans="1:13" ht="28.5" customHeight="1">
      <c r="A341" s="1024"/>
      <c r="B341" s="457"/>
      <c r="C341" s="454"/>
      <c r="D341" s="495"/>
      <c r="E341" s="1058"/>
      <c r="F341" s="1055"/>
      <c r="G341" s="1051"/>
      <c r="H341" s="1026"/>
      <c r="I341" s="1029"/>
      <c r="J341" s="464">
        <v>40373</v>
      </c>
      <c r="K341" s="1032">
        <v>-189040000</v>
      </c>
      <c r="L341" s="1033">
        <f t="shared" ref="L341:L342" si="51">L340+K341</f>
        <v>526800000</v>
      </c>
      <c r="M341" s="421" t="s">
        <v>447</v>
      </c>
    </row>
    <row r="342" spans="1:13" ht="28.5" customHeight="1">
      <c r="A342" s="1024"/>
      <c r="B342" s="1041"/>
      <c r="C342" s="1025"/>
      <c r="D342" s="1026"/>
      <c r="E342" s="1026"/>
      <c r="F342" s="1027"/>
      <c r="G342" s="1028"/>
      <c r="H342" s="1026"/>
      <c r="I342" s="1029"/>
      <c r="J342" s="464">
        <v>40451</v>
      </c>
      <c r="K342" s="1032">
        <v>38626728</v>
      </c>
      <c r="L342" s="1033">
        <f t="shared" si="51"/>
        <v>565426728</v>
      </c>
      <c r="M342" s="421" t="s">
        <v>447</v>
      </c>
    </row>
    <row r="343" spans="1:13" ht="28.5" customHeight="1">
      <c r="A343" s="1024"/>
      <c r="B343" s="1025"/>
      <c r="C343" s="1025"/>
      <c r="D343" s="1026"/>
      <c r="E343" s="1026"/>
      <c r="F343" s="1027"/>
      <c r="G343" s="1028"/>
      <c r="H343" s="1026"/>
      <c r="I343" s="1029"/>
      <c r="J343" s="464">
        <v>40466</v>
      </c>
      <c r="K343" s="1032">
        <v>-170800000</v>
      </c>
      <c r="L343" s="1033">
        <f>L342+K343</f>
        <v>394626728</v>
      </c>
      <c r="M343" s="421" t="s">
        <v>1973</v>
      </c>
    </row>
    <row r="344" spans="1:13" ht="28.5" customHeight="1">
      <c r="A344" s="1024"/>
      <c r="B344" s="1025"/>
      <c r="C344" s="1025"/>
      <c r="D344" s="1026"/>
      <c r="E344" s="1026"/>
      <c r="F344" s="1027"/>
      <c r="G344" s="1028"/>
      <c r="H344" s="1026"/>
      <c r="I344" s="1029"/>
      <c r="J344" s="464">
        <v>40527</v>
      </c>
      <c r="K344" s="1034">
        <v>-22200000</v>
      </c>
      <c r="L344" s="1033">
        <f t="shared" ref="L344" si="52">L343+K344</f>
        <v>372426728</v>
      </c>
      <c r="M344" s="421" t="s">
        <v>447</v>
      </c>
    </row>
    <row r="345" spans="1:13" ht="28.5" customHeight="1">
      <c r="A345" s="1024"/>
      <c r="B345" s="1025"/>
      <c r="C345" s="1025"/>
      <c r="D345" s="1026"/>
      <c r="E345" s="1026"/>
      <c r="F345" s="1027"/>
      <c r="G345" s="1028"/>
      <c r="H345" s="1026"/>
      <c r="I345" s="1029"/>
      <c r="J345" s="464">
        <v>40549</v>
      </c>
      <c r="K345" s="1034">
        <v>-549</v>
      </c>
      <c r="L345" s="1033">
        <f>L344+K345</f>
        <v>372426179</v>
      </c>
      <c r="M345" s="421" t="s">
        <v>447</v>
      </c>
    </row>
    <row r="346" spans="1:13" ht="28.5" customHeight="1">
      <c r="A346" s="1024"/>
      <c r="B346" s="1025"/>
      <c r="C346" s="1025"/>
      <c r="D346" s="1026"/>
      <c r="E346" s="1026"/>
      <c r="F346" s="1027"/>
      <c r="G346" s="1047"/>
      <c r="H346" s="1048"/>
      <c r="I346" s="1035"/>
      <c r="J346" s="464">
        <v>40590</v>
      </c>
      <c r="K346" s="1034">
        <v>-900000</v>
      </c>
      <c r="L346" s="1033">
        <f>L345+K346</f>
        <v>371526179</v>
      </c>
      <c r="M346" s="421" t="s">
        <v>1973</v>
      </c>
    </row>
    <row r="347" spans="1:13" ht="28.5" customHeight="1">
      <c r="A347" s="1036">
        <v>40037</v>
      </c>
      <c r="B347" s="456" t="s">
        <v>1451</v>
      </c>
      <c r="C347" s="453" t="s">
        <v>709</v>
      </c>
      <c r="D347" s="494" t="s">
        <v>1069</v>
      </c>
      <c r="E347" s="1056" t="s">
        <v>133</v>
      </c>
      <c r="F347" s="1054" t="s">
        <v>1318</v>
      </c>
      <c r="G347" s="1049">
        <v>774900000</v>
      </c>
      <c r="H347" s="1038" t="s">
        <v>591</v>
      </c>
      <c r="I347" s="1029"/>
      <c r="J347" s="1065">
        <v>40086</v>
      </c>
      <c r="K347" s="1070">
        <v>313050000</v>
      </c>
      <c r="L347" s="1033">
        <f>G347+K347</f>
        <v>1087950000</v>
      </c>
      <c r="M347" s="452" t="s">
        <v>1520</v>
      </c>
    </row>
    <row r="348" spans="1:13" ht="28.5" customHeight="1">
      <c r="A348" s="1024"/>
      <c r="B348" s="457"/>
      <c r="C348" s="454"/>
      <c r="D348" s="495"/>
      <c r="E348" s="1058"/>
      <c r="F348" s="1055"/>
      <c r="G348" s="1051"/>
      <c r="H348" s="1026"/>
      <c r="I348" s="1029"/>
      <c r="J348" s="464">
        <v>40177</v>
      </c>
      <c r="K348" s="1032">
        <v>275370000</v>
      </c>
      <c r="L348" s="1033">
        <f>L347+K348</f>
        <v>1363320000</v>
      </c>
      <c r="M348" s="421" t="s">
        <v>1772</v>
      </c>
    </row>
    <row r="349" spans="1:13" ht="28.5" customHeight="1">
      <c r="A349" s="1024"/>
      <c r="B349" s="457"/>
      <c r="C349" s="454"/>
      <c r="D349" s="495"/>
      <c r="E349" s="1058"/>
      <c r="F349" s="1055"/>
      <c r="G349" s="1051"/>
      <c r="H349" s="1026"/>
      <c r="I349" s="1029"/>
      <c r="J349" s="464">
        <v>40263</v>
      </c>
      <c r="K349" s="1032">
        <v>278910000</v>
      </c>
      <c r="L349" s="1033">
        <f>L348+K349</f>
        <v>1642230000</v>
      </c>
      <c r="M349" s="421" t="s">
        <v>447</v>
      </c>
    </row>
    <row r="350" spans="1:13" ht="28.5" customHeight="1">
      <c r="A350" s="1024"/>
      <c r="B350" s="457"/>
      <c r="C350" s="454"/>
      <c r="D350" s="495"/>
      <c r="E350" s="1058"/>
      <c r="F350" s="1055"/>
      <c r="G350" s="1051"/>
      <c r="H350" s="1026"/>
      <c r="I350" s="1029"/>
      <c r="J350" s="464">
        <v>40373</v>
      </c>
      <c r="K350" s="1032">
        <v>-474730000</v>
      </c>
      <c r="L350" s="1033">
        <f t="shared" ref="L350" si="53">L349+K350</f>
        <v>1167500000</v>
      </c>
      <c r="M350" s="421" t="s">
        <v>447</v>
      </c>
    </row>
    <row r="351" spans="1:13" ht="28.5" customHeight="1">
      <c r="A351" s="1024"/>
      <c r="B351" s="457"/>
      <c r="C351" s="454"/>
      <c r="D351" s="495"/>
      <c r="E351" s="1058"/>
      <c r="F351" s="1055"/>
      <c r="G351" s="1051"/>
      <c r="H351" s="1026"/>
      <c r="I351" s="1029"/>
      <c r="J351" s="464">
        <v>40403</v>
      </c>
      <c r="K351" s="1034">
        <v>-700000</v>
      </c>
      <c r="L351" s="1033">
        <f>L350+K351</f>
        <v>1166800000</v>
      </c>
      <c r="M351" s="452" t="s">
        <v>1972</v>
      </c>
    </row>
    <row r="352" spans="1:13" ht="28.5" customHeight="1">
      <c r="A352" s="1024"/>
      <c r="B352" s="457"/>
      <c r="C352" s="454"/>
      <c r="D352" s="495"/>
      <c r="E352" s="1058"/>
      <c r="F352" s="1055"/>
      <c r="G352" s="1051"/>
      <c r="H352" s="1026"/>
      <c r="I352" s="1029"/>
      <c r="J352" s="464">
        <v>40436</v>
      </c>
      <c r="K352" s="1034">
        <v>-1000000</v>
      </c>
      <c r="L352" s="1033">
        <f>L351+K352</f>
        <v>1165800000</v>
      </c>
      <c r="M352" s="452" t="s">
        <v>1972</v>
      </c>
    </row>
    <row r="353" spans="1:13" ht="28.5" customHeight="1">
      <c r="A353" s="1024"/>
      <c r="B353" s="1041"/>
      <c r="C353" s="1025"/>
      <c r="D353" s="1026"/>
      <c r="E353" s="1026"/>
      <c r="F353" s="1027"/>
      <c r="G353" s="1028"/>
      <c r="H353" s="1026"/>
      <c r="I353" s="1029"/>
      <c r="J353" s="464">
        <v>40451</v>
      </c>
      <c r="K353" s="1032">
        <v>-115017236</v>
      </c>
      <c r="L353" s="1033">
        <f t="shared" ref="L353" si="54">L352+K353</f>
        <v>1050782764</v>
      </c>
      <c r="M353" s="421" t="s">
        <v>447</v>
      </c>
    </row>
    <row r="354" spans="1:13" ht="28.5" customHeight="1">
      <c r="A354" s="1024"/>
      <c r="B354" s="1025"/>
      <c r="C354" s="1025"/>
      <c r="D354" s="1026"/>
      <c r="E354" s="1026"/>
      <c r="F354" s="1027"/>
      <c r="G354" s="1028"/>
      <c r="H354" s="1026"/>
      <c r="I354" s="1029"/>
      <c r="J354" s="464">
        <v>40466</v>
      </c>
      <c r="K354" s="1032">
        <v>-800000</v>
      </c>
      <c r="L354" s="1033">
        <f>L353+K354</f>
        <v>1049982764</v>
      </c>
      <c r="M354" s="421" t="s">
        <v>1973</v>
      </c>
    </row>
    <row r="355" spans="1:13" ht="28.5" customHeight="1">
      <c r="A355" s="1024"/>
      <c r="B355" s="1025"/>
      <c r="C355" s="1025"/>
      <c r="D355" s="1026"/>
      <c r="E355" s="1026"/>
      <c r="F355" s="1027"/>
      <c r="G355" s="1028"/>
      <c r="H355" s="1026"/>
      <c r="I355" s="1029"/>
      <c r="J355" s="464">
        <v>40527</v>
      </c>
      <c r="K355" s="1034">
        <v>800000</v>
      </c>
      <c r="L355" s="1033">
        <f t="shared" ref="L355" si="55">L354+K355</f>
        <v>1050782764</v>
      </c>
      <c r="M355" s="421" t="s">
        <v>447</v>
      </c>
    </row>
    <row r="356" spans="1:13" ht="28.5" customHeight="1">
      <c r="A356" s="1024"/>
      <c r="B356" s="1025"/>
      <c r="C356" s="1025"/>
      <c r="D356" s="1026"/>
      <c r="E356" s="1026"/>
      <c r="F356" s="1027"/>
      <c r="G356" s="1047"/>
      <c r="H356" s="1048"/>
      <c r="I356" s="1035"/>
      <c r="J356" s="464">
        <v>40549</v>
      </c>
      <c r="K356" s="1034">
        <v>-1286</v>
      </c>
      <c r="L356" s="1033">
        <f>L355+K356</f>
        <v>1050781478</v>
      </c>
      <c r="M356" s="421" t="s">
        <v>447</v>
      </c>
    </row>
    <row r="357" spans="1:13" ht="28.5" customHeight="1">
      <c r="A357" s="1036">
        <v>40037</v>
      </c>
      <c r="B357" s="456" t="s">
        <v>1447</v>
      </c>
      <c r="C357" s="453" t="s">
        <v>1448</v>
      </c>
      <c r="D357" s="494" t="s">
        <v>987</v>
      </c>
      <c r="E357" s="494" t="s">
        <v>133</v>
      </c>
      <c r="F357" s="1054" t="s">
        <v>1318</v>
      </c>
      <c r="G357" s="1049">
        <v>6210000</v>
      </c>
      <c r="H357" s="1038" t="s">
        <v>591</v>
      </c>
      <c r="I357" s="1029"/>
      <c r="J357" s="1065">
        <v>40086</v>
      </c>
      <c r="K357" s="1063">
        <v>-1200000</v>
      </c>
      <c r="L357" s="1033">
        <f>G357+K357</f>
        <v>5010000</v>
      </c>
      <c r="M357" s="452" t="s">
        <v>1520</v>
      </c>
    </row>
    <row r="358" spans="1:13" ht="28.5" customHeight="1">
      <c r="A358" s="1024"/>
      <c r="B358" s="457"/>
      <c r="C358" s="454"/>
      <c r="D358" s="495"/>
      <c r="E358" s="495"/>
      <c r="F358" s="1055"/>
      <c r="G358" s="1051"/>
      <c r="H358" s="1026"/>
      <c r="I358" s="1029"/>
      <c r="J358" s="464">
        <v>40177</v>
      </c>
      <c r="K358" s="1032">
        <v>30800000</v>
      </c>
      <c r="L358" s="1033">
        <f>L357+K358</f>
        <v>35810000</v>
      </c>
      <c r="M358" s="421" t="s">
        <v>1772</v>
      </c>
    </row>
    <row r="359" spans="1:13" ht="28.5" customHeight="1">
      <c r="A359" s="1024"/>
      <c r="B359" s="457"/>
      <c r="C359" s="454"/>
      <c r="D359" s="495"/>
      <c r="E359" s="495"/>
      <c r="F359" s="1055"/>
      <c r="G359" s="1051"/>
      <c r="H359" s="1026"/>
      <c r="I359" s="1029"/>
      <c r="J359" s="464">
        <v>40263</v>
      </c>
      <c r="K359" s="1032">
        <v>23200000</v>
      </c>
      <c r="L359" s="1033">
        <f>L358+K359</f>
        <v>59010000</v>
      </c>
      <c r="M359" s="421" t="s">
        <v>447</v>
      </c>
    </row>
    <row r="360" spans="1:13" ht="28.5" customHeight="1">
      <c r="A360" s="1024"/>
      <c r="B360" s="457"/>
      <c r="C360" s="454"/>
      <c r="D360" s="495"/>
      <c r="E360" s="495"/>
      <c r="F360" s="1055"/>
      <c r="G360" s="1051"/>
      <c r="H360" s="1026"/>
      <c r="I360" s="1029"/>
      <c r="J360" s="464">
        <v>40345</v>
      </c>
      <c r="K360" s="1032">
        <v>2710000</v>
      </c>
      <c r="L360" s="1033">
        <f>L359+K360</f>
        <v>61720000</v>
      </c>
      <c r="M360" s="452" t="s">
        <v>1858</v>
      </c>
    </row>
    <row r="361" spans="1:13" ht="28.5" customHeight="1">
      <c r="A361" s="1024"/>
      <c r="B361" s="457"/>
      <c r="C361" s="454"/>
      <c r="D361" s="495"/>
      <c r="E361" s="1058"/>
      <c r="F361" s="1055"/>
      <c r="G361" s="1051"/>
      <c r="H361" s="1026"/>
      <c r="I361" s="1029"/>
      <c r="J361" s="464">
        <v>40373</v>
      </c>
      <c r="K361" s="1032">
        <v>-18020000</v>
      </c>
      <c r="L361" s="1033">
        <f t="shared" ref="L361" si="56">L360+K361</f>
        <v>43700000</v>
      </c>
      <c r="M361" s="421" t="s">
        <v>447</v>
      </c>
    </row>
    <row r="362" spans="1:13" ht="28.5" customHeight="1">
      <c r="A362" s="1024"/>
      <c r="B362" s="457"/>
      <c r="C362" s="454"/>
      <c r="D362" s="495"/>
      <c r="E362" s="1058"/>
      <c r="F362" s="1055"/>
      <c r="G362" s="1051"/>
      <c r="H362" s="1026"/>
      <c r="I362" s="1029"/>
      <c r="J362" s="464">
        <v>40375</v>
      </c>
      <c r="K362" s="1032">
        <v>6680000</v>
      </c>
      <c r="L362" s="1033">
        <f>L361+K362</f>
        <v>50380000</v>
      </c>
      <c r="M362" s="452" t="s">
        <v>1858</v>
      </c>
    </row>
    <row r="363" spans="1:13" ht="28.5" customHeight="1">
      <c r="A363" s="1024"/>
      <c r="B363" s="457"/>
      <c r="C363" s="454"/>
      <c r="D363" s="495"/>
      <c r="E363" s="1058"/>
      <c r="F363" s="1055"/>
      <c r="G363" s="1051"/>
      <c r="H363" s="1026"/>
      <c r="I363" s="1029"/>
      <c r="J363" s="464">
        <v>40403</v>
      </c>
      <c r="K363" s="1034">
        <v>2600000</v>
      </c>
      <c r="L363" s="1033">
        <f>L362+K363</f>
        <v>52980000</v>
      </c>
      <c r="M363" s="452" t="s">
        <v>1972</v>
      </c>
    </row>
    <row r="364" spans="1:13" ht="28.5" customHeight="1">
      <c r="A364" s="1024"/>
      <c r="B364" s="457"/>
      <c r="C364" s="454"/>
      <c r="D364" s="495"/>
      <c r="E364" s="1058"/>
      <c r="F364" s="1055"/>
      <c r="G364" s="1051"/>
      <c r="H364" s="1026"/>
      <c r="I364" s="1029"/>
      <c r="J364" s="464">
        <v>40436</v>
      </c>
      <c r="K364" s="1034">
        <v>-100000</v>
      </c>
      <c r="L364" s="1033">
        <f>L363+K364</f>
        <v>52880000</v>
      </c>
      <c r="M364" s="452" t="s">
        <v>1972</v>
      </c>
    </row>
    <row r="365" spans="1:13" ht="28.5" customHeight="1">
      <c r="A365" s="1527"/>
      <c r="B365" s="1025"/>
      <c r="C365" s="1025"/>
      <c r="D365" s="1026"/>
      <c r="E365" s="1026"/>
      <c r="F365" s="1027"/>
      <c r="G365" s="1028"/>
      <c r="H365" s="1026"/>
      <c r="I365" s="1029"/>
      <c r="J365" s="464">
        <v>40451</v>
      </c>
      <c r="K365" s="1032">
        <v>200000</v>
      </c>
      <c r="L365" s="1033">
        <f t="shared" ref="L365:L366" si="57">L364+K365</f>
        <v>53080000</v>
      </c>
      <c r="M365" s="421" t="s">
        <v>2160</v>
      </c>
    </row>
    <row r="366" spans="1:13" ht="28.5" customHeight="1">
      <c r="A366" s="1024"/>
      <c r="B366" s="1041"/>
      <c r="C366" s="1025"/>
      <c r="D366" s="1026"/>
      <c r="E366" s="1026"/>
      <c r="F366" s="1027"/>
      <c r="G366" s="1028"/>
      <c r="H366" s="1026"/>
      <c r="I366" s="1029"/>
      <c r="J366" s="464">
        <v>40451</v>
      </c>
      <c r="K366" s="1032">
        <v>-1423197</v>
      </c>
      <c r="L366" s="1033">
        <f t="shared" si="57"/>
        <v>51656803</v>
      </c>
      <c r="M366" s="421" t="s">
        <v>447</v>
      </c>
    </row>
    <row r="367" spans="1:13" ht="28.5" customHeight="1">
      <c r="A367" s="1024"/>
      <c r="B367" s="1025"/>
      <c r="C367" s="1025"/>
      <c r="D367" s="1026"/>
      <c r="E367" s="1026"/>
      <c r="F367" s="1027"/>
      <c r="G367" s="1028"/>
      <c r="H367" s="1026"/>
      <c r="I367" s="1029"/>
      <c r="J367" s="464">
        <v>40498</v>
      </c>
      <c r="K367" s="1034">
        <v>1400000</v>
      </c>
      <c r="L367" s="1033">
        <f>L366+K367</f>
        <v>53056803</v>
      </c>
      <c r="M367" s="421" t="s">
        <v>1973</v>
      </c>
    </row>
    <row r="368" spans="1:13" ht="28.5" customHeight="1">
      <c r="A368" s="1024"/>
      <c r="B368" s="1025"/>
      <c r="C368" s="1025"/>
      <c r="D368" s="1026"/>
      <c r="E368" s="1026"/>
      <c r="F368" s="1027"/>
      <c r="G368" s="1028"/>
      <c r="H368" s="1026"/>
      <c r="I368" s="1029"/>
      <c r="J368" s="464">
        <v>40527</v>
      </c>
      <c r="K368" s="1034">
        <v>-100000</v>
      </c>
      <c r="L368" s="1033">
        <f t="shared" ref="L368" si="58">L367+K368</f>
        <v>52956803</v>
      </c>
      <c r="M368" s="421" t="s">
        <v>447</v>
      </c>
    </row>
    <row r="369" spans="1:17" ht="28.5" customHeight="1">
      <c r="A369" s="1024"/>
      <c r="B369" s="1025"/>
      <c r="C369" s="1025"/>
      <c r="D369" s="1026"/>
      <c r="E369" s="1026"/>
      <c r="F369" s="1027"/>
      <c r="G369" s="1028"/>
      <c r="H369" s="1026"/>
      <c r="I369" s="1029"/>
      <c r="J369" s="464">
        <v>40549</v>
      </c>
      <c r="K369" s="1034">
        <v>-72</v>
      </c>
      <c r="L369" s="1033">
        <f>L368+K369</f>
        <v>52956731</v>
      </c>
      <c r="M369" s="421" t="s">
        <v>447</v>
      </c>
    </row>
    <row r="370" spans="1:17" ht="28.5" customHeight="1">
      <c r="A370" s="1024"/>
      <c r="B370" s="1025"/>
      <c r="C370" s="1025"/>
      <c r="D370" s="1026"/>
      <c r="E370" s="1026"/>
      <c r="F370" s="1027"/>
      <c r="G370" s="1028"/>
      <c r="H370" s="1026"/>
      <c r="I370" s="1029"/>
      <c r="J370" s="464">
        <v>40556</v>
      </c>
      <c r="K370" s="1034">
        <v>4100000</v>
      </c>
      <c r="L370" s="1033">
        <f>L369+K370</f>
        <v>57056731</v>
      </c>
      <c r="M370" s="421" t="s">
        <v>1973</v>
      </c>
    </row>
    <row r="371" spans="1:17" ht="28.5" customHeight="1">
      <c r="A371" s="1024"/>
      <c r="B371" s="1025"/>
      <c r="C371" s="1025"/>
      <c r="D371" s="1026"/>
      <c r="E371" s="1026"/>
      <c r="F371" s="1027"/>
      <c r="G371" s="1047"/>
      <c r="H371" s="1048"/>
      <c r="I371" s="1035"/>
      <c r="J371" s="464">
        <v>40590</v>
      </c>
      <c r="K371" s="1034">
        <v>-100000</v>
      </c>
      <c r="L371" s="1033">
        <f>L370+K371</f>
        <v>56956731</v>
      </c>
      <c r="M371" s="421" t="s">
        <v>1973</v>
      </c>
    </row>
    <row r="372" spans="1:17" ht="28.5" customHeight="1">
      <c r="A372" s="1036">
        <v>40037</v>
      </c>
      <c r="B372" s="456" t="s">
        <v>1450</v>
      </c>
      <c r="C372" s="453" t="s">
        <v>1449</v>
      </c>
      <c r="D372" s="494" t="s">
        <v>1026</v>
      </c>
      <c r="E372" s="494" t="s">
        <v>133</v>
      </c>
      <c r="F372" s="1054" t="s">
        <v>1318</v>
      </c>
      <c r="G372" s="1049">
        <v>29730000</v>
      </c>
      <c r="H372" s="1038" t="s">
        <v>591</v>
      </c>
      <c r="I372" s="1029"/>
      <c r="J372" s="1065">
        <v>40086</v>
      </c>
      <c r="K372" s="1071">
        <v>-25510000</v>
      </c>
      <c r="L372" s="1033">
        <f>G372+K372</f>
        <v>4220000</v>
      </c>
      <c r="M372" s="452" t="s">
        <v>1520</v>
      </c>
      <c r="N372" s="1518"/>
      <c r="O372" s="1518"/>
      <c r="P372" s="1518"/>
      <c r="Q372" s="1518"/>
    </row>
    <row r="373" spans="1:17" ht="28.5" customHeight="1">
      <c r="A373" s="1024"/>
      <c r="B373" s="457"/>
      <c r="C373" s="454"/>
      <c r="D373" s="495"/>
      <c r="E373" s="495"/>
      <c r="F373" s="1055"/>
      <c r="G373" s="1051"/>
      <c r="H373" s="1026"/>
      <c r="I373" s="1029"/>
      <c r="J373" s="464">
        <v>40177</v>
      </c>
      <c r="K373" s="1032">
        <v>520000</v>
      </c>
      <c r="L373" s="1033">
        <f>L372+K373</f>
        <v>4740000</v>
      </c>
      <c r="M373" s="421" t="s">
        <v>1772</v>
      </c>
      <c r="N373" s="1518"/>
      <c r="O373" s="1518"/>
      <c r="P373" s="1518"/>
      <c r="Q373" s="1518"/>
    </row>
    <row r="374" spans="1:17" ht="28.5" customHeight="1">
      <c r="A374" s="1024"/>
      <c r="B374" s="457"/>
      <c r="C374" s="454"/>
      <c r="D374" s="495"/>
      <c r="E374" s="495"/>
      <c r="F374" s="1055"/>
      <c r="G374" s="1051"/>
      <c r="H374" s="1026"/>
      <c r="I374" s="1029"/>
      <c r="J374" s="464">
        <v>40263</v>
      </c>
      <c r="K374" s="1032">
        <v>4330000</v>
      </c>
      <c r="L374" s="1033">
        <f>L373+K374</f>
        <v>9070000</v>
      </c>
      <c r="M374" s="421" t="s">
        <v>447</v>
      </c>
      <c r="N374" s="1518"/>
      <c r="O374" s="1518"/>
      <c r="P374" s="1518"/>
      <c r="Q374" s="1518"/>
    </row>
    <row r="375" spans="1:17" ht="28.5" customHeight="1">
      <c r="A375" s="1024"/>
      <c r="B375" s="457"/>
      <c r="C375" s="454"/>
      <c r="D375" s="495"/>
      <c r="E375" s="495"/>
      <c r="F375" s="1055"/>
      <c r="G375" s="1051"/>
      <c r="H375" s="1026"/>
      <c r="I375" s="1029"/>
      <c r="J375" s="464">
        <v>40287</v>
      </c>
      <c r="K375" s="1034">
        <v>230000</v>
      </c>
      <c r="L375" s="1033">
        <f>L374+K375</f>
        <v>9300000</v>
      </c>
      <c r="M375" s="452" t="s">
        <v>1858</v>
      </c>
      <c r="N375" s="1518"/>
      <c r="O375" s="1518"/>
      <c r="P375" s="1518"/>
      <c r="Q375" s="1518"/>
    </row>
    <row r="376" spans="1:17" ht="28.5" customHeight="1">
      <c r="A376" s="1024"/>
      <c r="B376" s="457"/>
      <c r="C376" s="454"/>
      <c r="D376" s="495"/>
      <c r="E376" s="495"/>
      <c r="F376" s="1055"/>
      <c r="G376" s="1051"/>
      <c r="H376" s="1026"/>
      <c r="I376" s="1029"/>
      <c r="J376" s="464">
        <v>40317</v>
      </c>
      <c r="K376" s="1034">
        <v>850000</v>
      </c>
      <c r="L376" s="1033">
        <f>L375+K376</f>
        <v>10150000</v>
      </c>
      <c r="M376" s="452" t="s">
        <v>1774</v>
      </c>
      <c r="N376" s="1518"/>
      <c r="O376" s="1518"/>
      <c r="P376" s="1518"/>
      <c r="Q376" s="1518"/>
    </row>
    <row r="377" spans="1:17" ht="28.5" customHeight="1">
      <c r="A377" s="1024"/>
      <c r="B377" s="457"/>
      <c r="C377" s="454"/>
      <c r="D377" s="495"/>
      <c r="E377" s="1058"/>
      <c r="F377" s="1055"/>
      <c r="G377" s="1051"/>
      <c r="H377" s="1026"/>
      <c r="I377" s="1029"/>
      <c r="J377" s="464">
        <v>40373</v>
      </c>
      <c r="K377" s="1032">
        <v>-850000</v>
      </c>
      <c r="L377" s="1033">
        <f t="shared" ref="L377:L380" si="59">L376+K377</f>
        <v>9300000</v>
      </c>
      <c r="M377" s="421" t="s">
        <v>447</v>
      </c>
    </row>
    <row r="378" spans="1:17" ht="28.5" customHeight="1">
      <c r="A378" s="1024"/>
      <c r="B378" s="457"/>
      <c r="C378" s="454"/>
      <c r="D378" s="495"/>
      <c r="E378" s="1058"/>
      <c r="F378" s="1055"/>
      <c r="G378" s="1051"/>
      <c r="H378" s="1026"/>
      <c r="I378" s="1029"/>
      <c r="J378" s="464">
        <v>40436</v>
      </c>
      <c r="K378" s="1032">
        <v>100000</v>
      </c>
      <c r="L378" s="1033">
        <f t="shared" si="59"/>
        <v>9400000</v>
      </c>
      <c r="M378" s="452" t="s">
        <v>1972</v>
      </c>
    </row>
    <row r="379" spans="1:17" ht="28.5" customHeight="1">
      <c r="A379" s="1527"/>
      <c r="B379" s="1025"/>
      <c r="C379" s="1025"/>
      <c r="D379" s="1026"/>
      <c r="E379" s="1026"/>
      <c r="F379" s="1027"/>
      <c r="G379" s="1028"/>
      <c r="H379" s="1026"/>
      <c r="I379" s="1029"/>
      <c r="J379" s="464">
        <v>40451</v>
      </c>
      <c r="K379" s="1032">
        <v>100000</v>
      </c>
      <c r="L379" s="1033">
        <f t="shared" si="59"/>
        <v>9500000</v>
      </c>
      <c r="M379" s="421" t="s">
        <v>1993</v>
      </c>
    </row>
    <row r="380" spans="1:17" ht="28.5" customHeight="1">
      <c r="A380" s="1024"/>
      <c r="B380" s="1041"/>
      <c r="C380" s="1025"/>
      <c r="D380" s="1026"/>
      <c r="E380" s="1026"/>
      <c r="F380" s="1027"/>
      <c r="G380" s="1028"/>
      <c r="H380" s="1026"/>
      <c r="I380" s="1029"/>
      <c r="J380" s="464">
        <v>40451</v>
      </c>
      <c r="K380" s="1032">
        <v>16755064</v>
      </c>
      <c r="L380" s="1033">
        <f t="shared" si="59"/>
        <v>26255064</v>
      </c>
      <c r="M380" s="421" t="s">
        <v>447</v>
      </c>
    </row>
    <row r="381" spans="1:17" ht="28.5" customHeight="1">
      <c r="A381" s="1024"/>
      <c r="B381" s="1025"/>
      <c r="C381" s="1025"/>
      <c r="D381" s="1026"/>
      <c r="E381" s="1026"/>
      <c r="F381" s="1027"/>
      <c r="G381" s="1028"/>
      <c r="H381" s="1026"/>
      <c r="I381" s="1029"/>
      <c r="J381" s="464">
        <v>40466</v>
      </c>
      <c r="K381" s="1032">
        <v>100000</v>
      </c>
      <c r="L381" s="1033">
        <f>L380+K381</f>
        <v>26355064</v>
      </c>
      <c r="M381" s="421" t="s">
        <v>1973</v>
      </c>
    </row>
    <row r="382" spans="1:17" ht="28.5" customHeight="1">
      <c r="A382" s="1024"/>
      <c r="B382" s="1025"/>
      <c r="C382" s="1025"/>
      <c r="D382" s="1026"/>
      <c r="E382" s="1026"/>
      <c r="F382" s="1027"/>
      <c r="G382" s="1028"/>
      <c r="H382" s="1026"/>
      <c r="I382" s="1029"/>
      <c r="J382" s="464">
        <v>40527</v>
      </c>
      <c r="K382" s="1034">
        <v>100000</v>
      </c>
      <c r="L382" s="1033">
        <f t="shared" ref="L382" si="60">L381+K382</f>
        <v>26455064</v>
      </c>
      <c r="M382" s="421" t="s">
        <v>447</v>
      </c>
    </row>
    <row r="383" spans="1:17" ht="28.5" customHeight="1">
      <c r="A383" s="1024"/>
      <c r="B383" s="1025"/>
      <c r="C383" s="1025"/>
      <c r="D383" s="1026"/>
      <c r="E383" s="1026"/>
      <c r="F383" s="1027"/>
      <c r="G383" s="1028"/>
      <c r="H383" s="1026"/>
      <c r="I383" s="1029"/>
      <c r="J383" s="464">
        <v>40549</v>
      </c>
      <c r="K383" s="1034">
        <v>-40</v>
      </c>
      <c r="L383" s="1033">
        <f>L382+K383</f>
        <v>26455024</v>
      </c>
      <c r="M383" s="421" t="s">
        <v>447</v>
      </c>
    </row>
    <row r="384" spans="1:17" ht="28.5" customHeight="1">
      <c r="A384" s="1024"/>
      <c r="B384" s="1025"/>
      <c r="C384" s="1025"/>
      <c r="D384" s="1026"/>
      <c r="E384" s="1026"/>
      <c r="F384" s="1027"/>
      <c r="G384" s="1028"/>
      <c r="H384" s="1026"/>
      <c r="I384" s="1029"/>
      <c r="J384" s="464">
        <v>40556</v>
      </c>
      <c r="K384" s="1034">
        <v>300000</v>
      </c>
      <c r="L384" s="1033">
        <f>L383+K384</f>
        <v>26755024</v>
      </c>
      <c r="M384" s="421" t="s">
        <v>1973</v>
      </c>
    </row>
    <row r="385" spans="1:17" ht="28.5" customHeight="1">
      <c r="A385" s="1024"/>
      <c r="B385" s="1025"/>
      <c r="C385" s="1025"/>
      <c r="D385" s="1026"/>
      <c r="E385" s="1026"/>
      <c r="F385" s="1027"/>
      <c r="G385" s="1047"/>
      <c r="H385" s="1048"/>
      <c r="I385" s="1035"/>
      <c r="J385" s="464">
        <v>40590</v>
      </c>
      <c r="K385" s="1034">
        <v>100000</v>
      </c>
      <c r="L385" s="1033">
        <f>L384+K385</f>
        <v>26855024</v>
      </c>
      <c r="M385" s="421" t="s">
        <v>1973</v>
      </c>
    </row>
    <row r="386" spans="1:17" ht="28.5" customHeight="1">
      <c r="A386" s="1036">
        <v>40053</v>
      </c>
      <c r="B386" s="456" t="s">
        <v>1460</v>
      </c>
      <c r="C386" s="453" t="s">
        <v>1461</v>
      </c>
      <c r="D386" s="494" t="s">
        <v>987</v>
      </c>
      <c r="E386" s="494" t="s">
        <v>133</v>
      </c>
      <c r="F386" s="1054" t="s">
        <v>1318</v>
      </c>
      <c r="G386" s="1049">
        <v>668440000</v>
      </c>
      <c r="H386" s="1038" t="s">
        <v>591</v>
      </c>
      <c r="I386" s="1029"/>
      <c r="J386" s="1065">
        <v>40088</v>
      </c>
      <c r="K386" s="1063">
        <v>145800000</v>
      </c>
      <c r="L386" s="1033">
        <f>G386+K386</f>
        <v>814240000</v>
      </c>
      <c r="M386" s="452" t="s">
        <v>1532</v>
      </c>
      <c r="N386" s="1518"/>
      <c r="O386" s="1518"/>
      <c r="P386" s="1518"/>
      <c r="Q386" s="1518"/>
    </row>
    <row r="387" spans="1:17" ht="28.5" customHeight="1">
      <c r="A387" s="1024"/>
      <c r="B387" s="457"/>
      <c r="C387" s="454"/>
      <c r="D387" s="495"/>
      <c r="E387" s="495"/>
      <c r="F387" s="1055"/>
      <c r="G387" s="1051"/>
      <c r="H387" s="1026"/>
      <c r="I387" s="1029"/>
      <c r="J387" s="464">
        <v>40177</v>
      </c>
      <c r="K387" s="1032">
        <v>1355930000</v>
      </c>
      <c r="L387" s="1033">
        <f>L386+K387</f>
        <v>2170170000</v>
      </c>
      <c r="M387" s="421" t="s">
        <v>1772</v>
      </c>
      <c r="N387" s="1518"/>
      <c r="O387" s="1518"/>
      <c r="P387" s="1518"/>
      <c r="Q387" s="1518"/>
    </row>
    <row r="388" spans="1:17" ht="28.5" customHeight="1">
      <c r="A388" s="1024"/>
      <c r="B388" s="457"/>
      <c r="C388" s="454"/>
      <c r="D388" s="495"/>
      <c r="E388" s="495"/>
      <c r="F388" s="1055"/>
      <c r="G388" s="1051"/>
      <c r="H388" s="1026"/>
      <c r="I388" s="1029"/>
      <c r="J388" s="464">
        <v>40263</v>
      </c>
      <c r="K388" s="1032">
        <v>121180000</v>
      </c>
      <c r="L388" s="1033">
        <f>L387+K388</f>
        <v>2291350000</v>
      </c>
      <c r="M388" s="421" t="s">
        <v>447</v>
      </c>
      <c r="N388" s="1518"/>
      <c r="O388" s="1518"/>
      <c r="P388" s="1518"/>
      <c r="Q388" s="1518"/>
    </row>
    <row r="389" spans="1:17" ht="28.5" customHeight="1">
      <c r="A389" s="1024"/>
      <c r="B389" s="457"/>
      <c r="C389" s="454"/>
      <c r="D389" s="495"/>
      <c r="E389" s="1058"/>
      <c r="F389" s="1055"/>
      <c r="G389" s="1051"/>
      <c r="H389" s="1026"/>
      <c r="I389" s="1029"/>
      <c r="J389" s="464">
        <v>40373</v>
      </c>
      <c r="K389" s="1032">
        <v>-408850000</v>
      </c>
      <c r="L389" s="1033">
        <f t="shared" ref="L389:L391" si="61">L388+K389</f>
        <v>1882500000</v>
      </c>
      <c r="M389" s="421" t="s">
        <v>447</v>
      </c>
    </row>
    <row r="390" spans="1:17" ht="28.5" customHeight="1">
      <c r="A390" s="1527"/>
      <c r="B390" s="1025"/>
      <c r="C390" s="1025"/>
      <c r="D390" s="1026"/>
      <c r="E390" s="1026"/>
      <c r="F390" s="1027"/>
      <c r="G390" s="1028"/>
      <c r="H390" s="1026"/>
      <c r="I390" s="1029"/>
      <c r="J390" s="464">
        <v>40451</v>
      </c>
      <c r="K390" s="1032">
        <v>5500000</v>
      </c>
      <c r="L390" s="1033">
        <f t="shared" si="61"/>
        <v>1888000000</v>
      </c>
      <c r="M390" s="421" t="s">
        <v>2161</v>
      </c>
    </row>
    <row r="391" spans="1:17" ht="28.5" customHeight="1">
      <c r="A391" s="1024"/>
      <c r="B391" s="1041"/>
      <c r="C391" s="1025"/>
      <c r="D391" s="1026"/>
      <c r="E391" s="1026"/>
      <c r="F391" s="1027"/>
      <c r="G391" s="1028"/>
      <c r="H391" s="1026"/>
      <c r="I391" s="1029"/>
      <c r="J391" s="464">
        <v>40451</v>
      </c>
      <c r="K391" s="1032">
        <v>-51741163</v>
      </c>
      <c r="L391" s="1033">
        <f t="shared" si="61"/>
        <v>1836258837</v>
      </c>
      <c r="M391" s="421" t="s">
        <v>447</v>
      </c>
    </row>
    <row r="392" spans="1:17" ht="28.5" customHeight="1">
      <c r="A392" s="1024"/>
      <c r="B392" s="1025"/>
      <c r="C392" s="1025"/>
      <c r="D392" s="1026"/>
      <c r="E392" s="1026"/>
      <c r="F392" s="1027"/>
      <c r="G392" s="1047"/>
      <c r="H392" s="1048"/>
      <c r="I392" s="1035"/>
      <c r="J392" s="464">
        <v>40549</v>
      </c>
      <c r="K392" s="1034">
        <v>-2282</v>
      </c>
      <c r="L392" s="1033">
        <f>L391+K392</f>
        <v>1836256555</v>
      </c>
      <c r="M392" s="421" t="s">
        <v>447</v>
      </c>
    </row>
    <row r="393" spans="1:17" ht="28.5" customHeight="1">
      <c r="A393" s="1036">
        <v>40053</v>
      </c>
      <c r="B393" s="456" t="s">
        <v>1462</v>
      </c>
      <c r="C393" s="453" t="s">
        <v>818</v>
      </c>
      <c r="D393" s="494" t="s">
        <v>987</v>
      </c>
      <c r="E393" s="494" t="s">
        <v>133</v>
      </c>
      <c r="F393" s="1054" t="s">
        <v>1318</v>
      </c>
      <c r="G393" s="1049">
        <v>300000</v>
      </c>
      <c r="H393" s="1038" t="s">
        <v>591</v>
      </c>
      <c r="I393" s="1029"/>
      <c r="J393" s="1065">
        <v>40088</v>
      </c>
      <c r="K393" s="1063">
        <v>70000</v>
      </c>
      <c r="L393" s="1033">
        <f>G393+K393</f>
        <v>370000</v>
      </c>
      <c r="M393" s="452" t="s">
        <v>1532</v>
      </c>
      <c r="N393" s="1518"/>
      <c r="O393" s="1518"/>
      <c r="P393" s="1518"/>
      <c r="Q393" s="1518"/>
    </row>
    <row r="394" spans="1:17" ht="28.5" customHeight="1">
      <c r="A394" s="1024"/>
      <c r="B394" s="457"/>
      <c r="C394" s="454"/>
      <c r="D394" s="495"/>
      <c r="E394" s="495"/>
      <c r="F394" s="1055"/>
      <c r="G394" s="1051"/>
      <c r="H394" s="1026"/>
      <c r="I394" s="1029"/>
      <c r="J394" s="464">
        <v>40177</v>
      </c>
      <c r="K394" s="1032">
        <v>2680000</v>
      </c>
      <c r="L394" s="1033">
        <f>L393+K394</f>
        <v>3050000</v>
      </c>
      <c r="M394" s="421" t="s">
        <v>1772</v>
      </c>
      <c r="N394" s="1518"/>
      <c r="O394" s="1518"/>
      <c r="P394" s="1518"/>
      <c r="Q394" s="1518"/>
    </row>
    <row r="395" spans="1:17" ht="28.5" customHeight="1">
      <c r="A395" s="1024"/>
      <c r="B395" s="457"/>
      <c r="C395" s="454"/>
      <c r="D395" s="495"/>
      <c r="E395" s="495"/>
      <c r="F395" s="1055"/>
      <c r="G395" s="1051"/>
      <c r="H395" s="1026"/>
      <c r="I395" s="1029"/>
      <c r="J395" s="464">
        <v>40263</v>
      </c>
      <c r="K395" s="1032">
        <v>350000</v>
      </c>
      <c r="L395" s="1033">
        <f>L394+K395</f>
        <v>3400000</v>
      </c>
      <c r="M395" s="421" t="s">
        <v>447</v>
      </c>
      <c r="N395" s="1518"/>
      <c r="O395" s="1518"/>
      <c r="P395" s="1518"/>
      <c r="Q395" s="1518"/>
    </row>
    <row r="396" spans="1:17" ht="28.5" customHeight="1">
      <c r="A396" s="1024"/>
      <c r="B396" s="457"/>
      <c r="C396" s="454"/>
      <c r="D396" s="495"/>
      <c r="E396" s="1058"/>
      <c r="F396" s="1055"/>
      <c r="G396" s="1051"/>
      <c r="H396" s="1026"/>
      <c r="I396" s="1029"/>
      <c r="J396" s="464">
        <v>40373</v>
      </c>
      <c r="K396" s="1032">
        <v>-1900000</v>
      </c>
      <c r="L396" s="1033">
        <f t="shared" ref="L396:L397" si="62">L395+K396</f>
        <v>1500000</v>
      </c>
      <c r="M396" s="421" t="s">
        <v>447</v>
      </c>
    </row>
    <row r="397" spans="1:17" ht="28.5" customHeight="1">
      <c r="A397" s="1059"/>
      <c r="B397" s="1060"/>
      <c r="C397" s="1061"/>
      <c r="D397" s="1048"/>
      <c r="E397" s="1048"/>
      <c r="F397" s="1062"/>
      <c r="G397" s="1047"/>
      <c r="H397" s="1048"/>
      <c r="I397" s="1035"/>
      <c r="J397" s="464">
        <v>40451</v>
      </c>
      <c r="K397" s="1032">
        <v>-1209889</v>
      </c>
      <c r="L397" s="1033">
        <f t="shared" si="62"/>
        <v>290111</v>
      </c>
      <c r="M397" s="421" t="s">
        <v>447</v>
      </c>
    </row>
    <row r="398" spans="1:17" ht="28.5" customHeight="1">
      <c r="A398" s="1036">
        <v>40053</v>
      </c>
      <c r="B398" s="456" t="s">
        <v>1463</v>
      </c>
      <c r="C398" s="453" t="s">
        <v>12</v>
      </c>
      <c r="D398" s="494" t="s">
        <v>704</v>
      </c>
      <c r="E398" s="494" t="s">
        <v>133</v>
      </c>
      <c r="F398" s="1054" t="s">
        <v>1318</v>
      </c>
      <c r="G398" s="1049">
        <v>570000</v>
      </c>
      <c r="H398" s="1038" t="s">
        <v>591</v>
      </c>
      <c r="I398" s="1029"/>
      <c r="J398" s="1065">
        <v>40088</v>
      </c>
      <c r="K398" s="1063">
        <v>130000</v>
      </c>
      <c r="L398" s="1033">
        <f>G398+K398</f>
        <v>700000</v>
      </c>
      <c r="M398" s="452" t="s">
        <v>1532</v>
      </c>
      <c r="N398" s="1518"/>
      <c r="O398" s="1518"/>
      <c r="P398" s="1518"/>
      <c r="Q398" s="1518"/>
    </row>
    <row r="399" spans="1:17" ht="28.5" customHeight="1">
      <c r="A399" s="1024"/>
      <c r="B399" s="457"/>
      <c r="C399" s="454"/>
      <c r="D399" s="495"/>
      <c r="E399" s="495"/>
      <c r="F399" s="1055"/>
      <c r="G399" s="1051"/>
      <c r="H399" s="1026"/>
      <c r="I399" s="1029"/>
      <c r="J399" s="464">
        <v>40177</v>
      </c>
      <c r="K399" s="1032">
        <v>-310000</v>
      </c>
      <c r="L399" s="1033">
        <f>L398+K399</f>
        <v>390000</v>
      </c>
      <c r="M399" s="421" t="s">
        <v>1772</v>
      </c>
      <c r="N399" s="1518"/>
      <c r="O399" s="1518"/>
      <c r="P399" s="1518"/>
      <c r="Q399" s="1518"/>
    </row>
    <row r="400" spans="1:17" ht="28.5" customHeight="1">
      <c r="A400" s="1024"/>
      <c r="B400" s="457"/>
      <c r="C400" s="454"/>
      <c r="D400" s="495"/>
      <c r="E400" s="495"/>
      <c r="F400" s="1055"/>
      <c r="G400" s="1051"/>
      <c r="H400" s="1026"/>
      <c r="I400" s="1029"/>
      <c r="J400" s="464">
        <v>40263</v>
      </c>
      <c r="K400" s="1032">
        <v>2110000</v>
      </c>
      <c r="L400" s="1033">
        <f>L399+K400</f>
        <v>2500000</v>
      </c>
      <c r="M400" s="421" t="s">
        <v>447</v>
      </c>
      <c r="N400" s="1518"/>
      <c r="O400" s="1518"/>
      <c r="P400" s="1518"/>
      <c r="Q400" s="1518"/>
    </row>
    <row r="401" spans="1:17" ht="28.5" customHeight="1">
      <c r="A401" s="1024"/>
      <c r="B401" s="457"/>
      <c r="C401" s="454"/>
      <c r="D401" s="495"/>
      <c r="E401" s="1058"/>
      <c r="F401" s="1055"/>
      <c r="G401" s="1051"/>
      <c r="H401" s="1026"/>
      <c r="I401" s="1029"/>
      <c r="J401" s="464">
        <v>40373</v>
      </c>
      <c r="K401" s="1032">
        <v>8300000</v>
      </c>
      <c r="L401" s="1033">
        <f t="shared" ref="L401:L402" si="63">L400+K401</f>
        <v>10800000</v>
      </c>
      <c r="M401" s="421" t="s">
        <v>447</v>
      </c>
    </row>
    <row r="402" spans="1:17" ht="28.5" customHeight="1">
      <c r="A402" s="1024"/>
      <c r="B402" s="1041"/>
      <c r="C402" s="1025"/>
      <c r="D402" s="1026"/>
      <c r="E402" s="1026"/>
      <c r="F402" s="1027"/>
      <c r="G402" s="1028"/>
      <c r="H402" s="1026"/>
      <c r="I402" s="1029"/>
      <c r="J402" s="464">
        <v>40451</v>
      </c>
      <c r="K402" s="1032">
        <v>5301172</v>
      </c>
      <c r="L402" s="1033">
        <f t="shared" si="63"/>
        <v>16101172</v>
      </c>
      <c r="M402" s="421" t="s">
        <v>447</v>
      </c>
    </row>
    <row r="403" spans="1:17" ht="28.5" customHeight="1">
      <c r="A403" s="1024"/>
      <c r="B403" s="1025"/>
      <c r="C403" s="1025"/>
      <c r="D403" s="1026"/>
      <c r="E403" s="1026"/>
      <c r="F403" s="1027"/>
      <c r="G403" s="1047"/>
      <c r="H403" s="1048"/>
      <c r="I403" s="1035"/>
      <c r="J403" s="464">
        <v>40549</v>
      </c>
      <c r="K403" s="1034">
        <v>-22</v>
      </c>
      <c r="L403" s="1033">
        <f>L402+K403</f>
        <v>16101150</v>
      </c>
      <c r="M403" s="421" t="s">
        <v>447</v>
      </c>
    </row>
    <row r="404" spans="1:17" ht="28.5" customHeight="1">
      <c r="A404" s="1036">
        <v>40058</v>
      </c>
      <c r="B404" s="456" t="s">
        <v>1471</v>
      </c>
      <c r="C404" s="453" t="s">
        <v>1396</v>
      </c>
      <c r="D404" s="494" t="s">
        <v>1001</v>
      </c>
      <c r="E404" s="494" t="s">
        <v>133</v>
      </c>
      <c r="F404" s="1054" t="s">
        <v>1318</v>
      </c>
      <c r="G404" s="1049">
        <v>560000</v>
      </c>
      <c r="H404" s="1038" t="s">
        <v>591</v>
      </c>
      <c r="I404" s="1029"/>
      <c r="J404" s="1065">
        <v>40088</v>
      </c>
      <c r="K404" s="1063">
        <v>130000</v>
      </c>
      <c r="L404" s="1033">
        <f>G404+K404</f>
        <v>690000</v>
      </c>
      <c r="M404" s="452" t="s">
        <v>1532</v>
      </c>
      <c r="N404" s="1518"/>
      <c r="O404" s="1518"/>
      <c r="P404" s="1518"/>
      <c r="Q404" s="1518"/>
    </row>
    <row r="405" spans="1:17" ht="28.5" customHeight="1">
      <c r="A405" s="1024"/>
      <c r="B405" s="457"/>
      <c r="C405" s="454"/>
      <c r="D405" s="495"/>
      <c r="E405" s="495"/>
      <c r="F405" s="1055"/>
      <c r="G405" s="1051"/>
      <c r="H405" s="1026"/>
      <c r="I405" s="1029"/>
      <c r="J405" s="464">
        <v>40177</v>
      </c>
      <c r="K405" s="1032">
        <v>1040000</v>
      </c>
      <c r="L405" s="1033">
        <f>L404+K405</f>
        <v>1730000</v>
      </c>
      <c r="M405" s="421" t="s">
        <v>1772</v>
      </c>
      <c r="N405" s="1518"/>
      <c r="O405" s="1518"/>
      <c r="P405" s="1518"/>
      <c r="Q405" s="1518"/>
    </row>
    <row r="406" spans="1:17" ht="28.5" customHeight="1">
      <c r="A406" s="1024"/>
      <c r="B406" s="457"/>
      <c r="C406" s="454"/>
      <c r="D406" s="495"/>
      <c r="E406" s="495"/>
      <c r="F406" s="1055"/>
      <c r="G406" s="1051"/>
      <c r="H406" s="1026"/>
      <c r="I406" s="1029"/>
      <c r="J406" s="464">
        <v>40263</v>
      </c>
      <c r="K406" s="1032">
        <v>-1680000</v>
      </c>
      <c r="L406" s="1033">
        <f>L405+K406</f>
        <v>50000</v>
      </c>
      <c r="M406" s="421" t="s">
        <v>447</v>
      </c>
      <c r="N406" s="1518"/>
      <c r="O406" s="1518"/>
      <c r="P406" s="1518"/>
      <c r="Q406" s="1518"/>
    </row>
    <row r="407" spans="1:17" ht="28.5" customHeight="1">
      <c r="A407" s="1024"/>
      <c r="B407" s="457"/>
      <c r="C407" s="454"/>
      <c r="D407" s="495"/>
      <c r="E407" s="495"/>
      <c r="F407" s="1055"/>
      <c r="G407" s="1051"/>
      <c r="H407" s="1026"/>
      <c r="I407" s="1029"/>
      <c r="J407" s="464">
        <v>40310</v>
      </c>
      <c r="K407" s="1034">
        <v>1260000</v>
      </c>
      <c r="L407" s="1033">
        <f>L406+K407</f>
        <v>1310000</v>
      </c>
      <c r="M407" s="421" t="s">
        <v>447</v>
      </c>
      <c r="N407" s="1518"/>
      <c r="O407" s="1518"/>
      <c r="P407" s="1518"/>
      <c r="Q407" s="1518"/>
    </row>
    <row r="408" spans="1:17" ht="28.5" customHeight="1">
      <c r="A408" s="1024"/>
      <c r="B408" s="457"/>
      <c r="C408" s="454"/>
      <c r="D408" s="495"/>
      <c r="E408" s="1058"/>
      <c r="F408" s="1055"/>
      <c r="G408" s="1051"/>
      <c r="H408" s="1026"/>
      <c r="I408" s="1029"/>
      <c r="J408" s="464">
        <v>40373</v>
      </c>
      <c r="K408" s="1032">
        <v>-1110000</v>
      </c>
      <c r="L408" s="1033">
        <f t="shared" ref="L408:L410" si="64">L407+K408</f>
        <v>200000</v>
      </c>
      <c r="M408" s="421" t="s">
        <v>447</v>
      </c>
    </row>
    <row r="409" spans="1:17" ht="28.5" customHeight="1">
      <c r="A409" s="1527"/>
      <c r="B409" s="1025"/>
      <c r="C409" s="1025"/>
      <c r="D409" s="1026"/>
      <c r="E409" s="1026"/>
      <c r="F409" s="1027"/>
      <c r="G409" s="1028"/>
      <c r="H409" s="1026"/>
      <c r="I409" s="1029"/>
      <c r="J409" s="464">
        <v>40451</v>
      </c>
      <c r="K409" s="1032">
        <v>100000</v>
      </c>
      <c r="L409" s="1033">
        <f t="shared" si="64"/>
        <v>300000</v>
      </c>
      <c r="M409" s="421" t="s">
        <v>2162</v>
      </c>
    </row>
    <row r="410" spans="1:17" ht="28.5" customHeight="1">
      <c r="A410" s="1059"/>
      <c r="B410" s="1060"/>
      <c r="C410" s="1061"/>
      <c r="D410" s="1048"/>
      <c r="E410" s="1048"/>
      <c r="F410" s="1062"/>
      <c r="G410" s="1047"/>
      <c r="H410" s="1048"/>
      <c r="I410" s="1035"/>
      <c r="J410" s="464">
        <v>40451</v>
      </c>
      <c r="K410" s="1032">
        <v>-9889</v>
      </c>
      <c r="L410" s="1033">
        <f t="shared" si="64"/>
        <v>290111</v>
      </c>
      <c r="M410" s="421" t="s">
        <v>447</v>
      </c>
    </row>
    <row r="411" spans="1:17" ht="28.5" customHeight="1">
      <c r="A411" s="2259" t="s">
        <v>1988</v>
      </c>
      <c r="B411" s="456" t="s">
        <v>1987</v>
      </c>
      <c r="C411" s="453" t="s">
        <v>284</v>
      </c>
      <c r="D411" s="494" t="s">
        <v>1069</v>
      </c>
      <c r="E411" s="494" t="s">
        <v>133</v>
      </c>
      <c r="F411" s="1054" t="s">
        <v>1318</v>
      </c>
      <c r="G411" s="1049">
        <v>6000000</v>
      </c>
      <c r="H411" s="1038" t="s">
        <v>591</v>
      </c>
      <c r="I411" s="1524">
        <v>10</v>
      </c>
      <c r="J411" s="1065">
        <v>40088</v>
      </c>
      <c r="K411" s="1063">
        <v>1310000</v>
      </c>
      <c r="L411" s="1033">
        <f>G411+K411</f>
        <v>7310000</v>
      </c>
      <c r="M411" s="452" t="s">
        <v>1532</v>
      </c>
      <c r="N411" s="1518"/>
      <c r="O411" s="1518"/>
      <c r="P411" s="1518"/>
      <c r="Q411" s="1518"/>
    </row>
    <row r="412" spans="1:17" ht="28.5" customHeight="1">
      <c r="A412" s="2260"/>
      <c r="B412" s="457"/>
      <c r="C412" s="454"/>
      <c r="D412" s="495"/>
      <c r="E412" s="495"/>
      <c r="F412" s="1055"/>
      <c r="G412" s="1051"/>
      <c r="H412" s="1026"/>
      <c r="I412" s="1029"/>
      <c r="J412" s="464">
        <v>40177</v>
      </c>
      <c r="K412" s="1032">
        <v>-3390000</v>
      </c>
      <c r="L412" s="1033">
        <f>L411+K412</f>
        <v>3920000</v>
      </c>
      <c r="M412" s="421" t="s">
        <v>1772</v>
      </c>
      <c r="N412" s="1518"/>
      <c r="O412" s="1518"/>
      <c r="P412" s="1518"/>
      <c r="Q412" s="1518"/>
    </row>
    <row r="413" spans="1:17" ht="28.5" customHeight="1">
      <c r="A413" s="1024"/>
      <c r="B413" s="457"/>
      <c r="C413" s="454"/>
      <c r="D413" s="495"/>
      <c r="E413" s="495"/>
      <c r="F413" s="1055"/>
      <c r="G413" s="1051"/>
      <c r="H413" s="1026"/>
      <c r="I413" s="1029"/>
      <c r="J413" s="464">
        <v>40263</v>
      </c>
      <c r="K413" s="1032">
        <v>410000</v>
      </c>
      <c r="L413" s="1033">
        <f>L412+K413</f>
        <v>4330000</v>
      </c>
      <c r="M413" s="421" t="s">
        <v>447</v>
      </c>
      <c r="N413" s="1518"/>
      <c r="O413" s="1518"/>
      <c r="P413" s="1518"/>
      <c r="Q413" s="1518"/>
    </row>
    <row r="414" spans="1:17" ht="28.5" customHeight="1">
      <c r="A414" s="1024"/>
      <c r="B414" s="457"/>
      <c r="C414" s="454"/>
      <c r="D414" s="495"/>
      <c r="E414" s="1058"/>
      <c r="F414" s="1055"/>
      <c r="G414" s="1051"/>
      <c r="H414" s="1026"/>
      <c r="I414" s="1029"/>
      <c r="J414" s="464">
        <v>40373</v>
      </c>
      <c r="K414" s="1032">
        <v>-730000</v>
      </c>
      <c r="L414" s="1033">
        <f t="shared" ref="L414:L416" si="65">L413+K414</f>
        <v>3600000</v>
      </c>
      <c r="M414" s="421" t="s">
        <v>447</v>
      </c>
    </row>
    <row r="415" spans="1:17" ht="28.5" customHeight="1">
      <c r="A415" s="1024"/>
      <c r="B415" s="457"/>
      <c r="C415" s="454"/>
      <c r="D415" s="495"/>
      <c r="E415" s="1058"/>
      <c r="F415" s="1055"/>
      <c r="G415" s="1051"/>
      <c r="H415" s="1026"/>
      <c r="I415" s="1029"/>
      <c r="J415" s="464">
        <v>40436</v>
      </c>
      <c r="K415" s="1032">
        <v>4700000</v>
      </c>
      <c r="L415" s="1033">
        <f t="shared" si="65"/>
        <v>8300000</v>
      </c>
      <c r="M415" s="421" t="s">
        <v>1973</v>
      </c>
    </row>
    <row r="416" spans="1:17" ht="28.5" customHeight="1">
      <c r="A416" s="1024"/>
      <c r="B416" s="1041"/>
      <c r="C416" s="1025"/>
      <c r="D416" s="1026"/>
      <c r="E416" s="1026"/>
      <c r="F416" s="1027"/>
      <c r="G416" s="1028"/>
      <c r="H416" s="1026"/>
      <c r="I416" s="1029"/>
      <c r="J416" s="464">
        <v>40451</v>
      </c>
      <c r="K416" s="1032">
        <v>117764</v>
      </c>
      <c r="L416" s="1033">
        <f t="shared" si="65"/>
        <v>8417764</v>
      </c>
      <c r="M416" s="421" t="s">
        <v>447</v>
      </c>
    </row>
    <row r="417" spans="1:13" ht="28.5" customHeight="1">
      <c r="A417" s="1024"/>
      <c r="B417" s="1025"/>
      <c r="C417" s="1025"/>
      <c r="D417" s="1026"/>
      <c r="E417" s="1026"/>
      <c r="F417" s="1027"/>
      <c r="G417" s="1028"/>
      <c r="H417" s="1026"/>
      <c r="I417" s="1029"/>
      <c r="J417" s="464">
        <v>40498</v>
      </c>
      <c r="K417" s="1034">
        <v>800000</v>
      </c>
      <c r="L417" s="1033">
        <f>L416+K417</f>
        <v>9217764</v>
      </c>
      <c r="M417" s="421" t="s">
        <v>1973</v>
      </c>
    </row>
    <row r="418" spans="1:13" ht="28.5" customHeight="1">
      <c r="A418" s="1024"/>
      <c r="B418" s="1025"/>
      <c r="C418" s="1025"/>
      <c r="D418" s="1026"/>
      <c r="E418" s="1026"/>
      <c r="F418" s="1027"/>
      <c r="G418" s="1028"/>
      <c r="H418" s="1026"/>
      <c r="I418" s="1029"/>
      <c r="J418" s="464">
        <v>40527</v>
      </c>
      <c r="K418" s="1034">
        <v>2700000</v>
      </c>
      <c r="L418" s="1033">
        <f t="shared" ref="L418" si="66">L417+K418</f>
        <v>11917764</v>
      </c>
      <c r="M418" s="421" t="s">
        <v>447</v>
      </c>
    </row>
    <row r="419" spans="1:13" ht="28.5" customHeight="1">
      <c r="A419" s="1024"/>
      <c r="B419" s="1025"/>
      <c r="C419" s="1025"/>
      <c r="D419" s="1026"/>
      <c r="E419" s="1026"/>
      <c r="F419" s="1027"/>
      <c r="G419" s="1028"/>
      <c r="H419" s="1026"/>
      <c r="I419" s="1029"/>
      <c r="J419" s="464">
        <v>40549</v>
      </c>
      <c r="K419" s="1034">
        <v>-17</v>
      </c>
      <c r="L419" s="1033">
        <f>L418+K419</f>
        <v>11917747</v>
      </c>
      <c r="M419" s="421" t="s">
        <v>447</v>
      </c>
    </row>
    <row r="420" spans="1:13" ht="28.5" customHeight="1">
      <c r="A420" s="1024"/>
      <c r="B420" s="1025"/>
      <c r="C420" s="1025"/>
      <c r="D420" s="1026"/>
      <c r="E420" s="1026"/>
      <c r="F420" s="1027"/>
      <c r="G420" s="1028"/>
      <c r="H420" s="1026"/>
      <c r="I420" s="1029"/>
      <c r="J420" s="464">
        <v>40556</v>
      </c>
      <c r="K420" s="1034">
        <v>700000</v>
      </c>
      <c r="L420" s="1033">
        <f>L419+K420</f>
        <v>12617747</v>
      </c>
      <c r="M420" s="421" t="s">
        <v>1973</v>
      </c>
    </row>
    <row r="421" spans="1:13" ht="28.5" customHeight="1">
      <c r="A421" s="1024"/>
      <c r="B421" s="1025"/>
      <c r="C421" s="1025"/>
      <c r="D421" s="1026"/>
      <c r="E421" s="1026"/>
      <c r="F421" s="1027"/>
      <c r="G421" s="1047"/>
      <c r="H421" s="1048"/>
      <c r="I421" s="1035"/>
      <c r="J421" s="464">
        <v>40590</v>
      </c>
      <c r="K421" s="1034">
        <v>1800000</v>
      </c>
      <c r="L421" s="1033">
        <f>L420+K421</f>
        <v>14417747</v>
      </c>
      <c r="M421" s="421" t="s">
        <v>1973</v>
      </c>
    </row>
    <row r="422" spans="1:13" ht="28.5" customHeight="1">
      <c r="A422" s="1036">
        <v>40065</v>
      </c>
      <c r="B422" s="456" t="s">
        <v>1474</v>
      </c>
      <c r="C422" s="453" t="s">
        <v>1477</v>
      </c>
      <c r="D422" s="494" t="s">
        <v>1074</v>
      </c>
      <c r="E422" s="494" t="s">
        <v>133</v>
      </c>
      <c r="F422" s="1054" t="s">
        <v>1318</v>
      </c>
      <c r="G422" s="1049">
        <v>1250000</v>
      </c>
      <c r="H422" s="1038" t="s">
        <v>591</v>
      </c>
      <c r="I422" s="1029"/>
      <c r="J422" s="1065">
        <v>40088</v>
      </c>
      <c r="K422" s="1063">
        <v>280000</v>
      </c>
      <c r="L422" s="1033">
        <f>G422+K422</f>
        <v>1530000</v>
      </c>
      <c r="M422" s="452" t="s">
        <v>1532</v>
      </c>
    </row>
    <row r="423" spans="1:13" ht="28.5" customHeight="1">
      <c r="A423" s="1024"/>
      <c r="B423" s="457"/>
      <c r="C423" s="454"/>
      <c r="D423" s="495"/>
      <c r="E423" s="495"/>
      <c r="F423" s="1055"/>
      <c r="G423" s="1051"/>
      <c r="H423" s="1026"/>
      <c r="I423" s="1029"/>
      <c r="J423" s="464">
        <v>40177</v>
      </c>
      <c r="K423" s="1032">
        <v>-750000</v>
      </c>
      <c r="L423" s="1033">
        <f>L422+K423</f>
        <v>780000</v>
      </c>
      <c r="M423" s="421" t="s">
        <v>1772</v>
      </c>
    </row>
    <row r="424" spans="1:13" ht="28.5" customHeight="1">
      <c r="A424" s="1024"/>
      <c r="B424" s="457"/>
      <c r="C424" s="454"/>
      <c r="D424" s="495"/>
      <c r="E424" s="495"/>
      <c r="F424" s="1055"/>
      <c r="G424" s="1051"/>
      <c r="H424" s="1026"/>
      <c r="I424" s="1029"/>
      <c r="J424" s="464">
        <v>40263</v>
      </c>
      <c r="K424" s="1032">
        <v>120000</v>
      </c>
      <c r="L424" s="1033">
        <f>L423+K424</f>
        <v>900000</v>
      </c>
      <c r="M424" s="421" t="s">
        <v>447</v>
      </c>
    </row>
    <row r="425" spans="1:13" ht="28.5" customHeight="1">
      <c r="A425" s="1024"/>
      <c r="B425" s="457"/>
      <c r="C425" s="454"/>
      <c r="D425" s="495"/>
      <c r="E425" s="1058"/>
      <c r="F425" s="1055"/>
      <c r="G425" s="1051"/>
      <c r="H425" s="1026"/>
      <c r="I425" s="1029"/>
      <c r="J425" s="464">
        <v>40373</v>
      </c>
      <c r="K425" s="1032">
        <v>-300000</v>
      </c>
      <c r="L425" s="1033">
        <f t="shared" ref="L425:L426" si="67">L424+K425</f>
        <v>600000</v>
      </c>
      <c r="M425" s="421" t="s">
        <v>447</v>
      </c>
    </row>
    <row r="426" spans="1:13" ht="28.5" customHeight="1">
      <c r="A426" s="1024"/>
      <c r="B426" s="1041"/>
      <c r="C426" s="1025"/>
      <c r="D426" s="1026"/>
      <c r="E426" s="1026"/>
      <c r="F426" s="1027"/>
      <c r="G426" s="1028"/>
      <c r="H426" s="1026"/>
      <c r="I426" s="1029"/>
      <c r="J426" s="464">
        <v>40451</v>
      </c>
      <c r="K426" s="1032">
        <v>270334</v>
      </c>
      <c r="L426" s="1033">
        <f t="shared" si="67"/>
        <v>870334</v>
      </c>
      <c r="M426" s="421" t="s">
        <v>447</v>
      </c>
    </row>
    <row r="427" spans="1:13" ht="28.5" customHeight="1">
      <c r="A427" s="1024"/>
      <c r="B427" s="1025"/>
      <c r="C427" s="1025"/>
      <c r="D427" s="1026"/>
      <c r="E427" s="1026"/>
      <c r="F427" s="1027"/>
      <c r="G427" s="1047"/>
      <c r="H427" s="1048"/>
      <c r="I427" s="1035"/>
      <c r="J427" s="464">
        <v>40549</v>
      </c>
      <c r="K427" s="1034">
        <v>-1</v>
      </c>
      <c r="L427" s="1033">
        <f>L426+K427</f>
        <v>870333</v>
      </c>
      <c r="M427" s="421" t="s">
        <v>447</v>
      </c>
    </row>
    <row r="428" spans="1:13" ht="28.5" customHeight="1">
      <c r="A428" s="1036">
        <v>40065</v>
      </c>
      <c r="B428" s="456" t="s">
        <v>1475</v>
      </c>
      <c r="C428" s="453" t="s">
        <v>1478</v>
      </c>
      <c r="D428" s="494" t="s">
        <v>989</v>
      </c>
      <c r="E428" s="494" t="s">
        <v>133</v>
      </c>
      <c r="F428" s="1054" t="s">
        <v>1318</v>
      </c>
      <c r="G428" s="1049">
        <v>114220000</v>
      </c>
      <c r="H428" s="1038" t="s">
        <v>591</v>
      </c>
      <c r="I428" s="1029"/>
      <c r="J428" s="1065">
        <v>40088</v>
      </c>
      <c r="K428" s="1063">
        <v>24920000</v>
      </c>
      <c r="L428" s="1033">
        <f>G428+K428</f>
        <v>139140000</v>
      </c>
      <c r="M428" s="452" t="s">
        <v>1532</v>
      </c>
    </row>
    <row r="429" spans="1:13" ht="28.5" customHeight="1">
      <c r="A429" s="1024"/>
      <c r="B429" s="457"/>
      <c r="C429" s="454"/>
      <c r="D429" s="495"/>
      <c r="E429" s="495"/>
      <c r="F429" s="1055"/>
      <c r="G429" s="1051"/>
      <c r="H429" s="1026"/>
      <c r="I429" s="1029"/>
      <c r="J429" s="464">
        <v>40177</v>
      </c>
      <c r="K429" s="1032">
        <v>49410000</v>
      </c>
      <c r="L429" s="1033">
        <f>L428+K429</f>
        <v>188550000</v>
      </c>
      <c r="M429" s="421" t="s">
        <v>1772</v>
      </c>
    </row>
    <row r="430" spans="1:13" ht="28.5" customHeight="1">
      <c r="A430" s="1024"/>
      <c r="B430" s="457"/>
      <c r="C430" s="454"/>
      <c r="D430" s="495"/>
      <c r="E430" s="495"/>
      <c r="F430" s="1055"/>
      <c r="G430" s="1051"/>
      <c r="H430" s="1026"/>
      <c r="I430" s="1029"/>
      <c r="J430" s="464">
        <v>40263</v>
      </c>
      <c r="K430" s="1032">
        <v>41830000</v>
      </c>
      <c r="L430" s="1033">
        <f>L429+K430</f>
        <v>230380000</v>
      </c>
      <c r="M430" s="421" t="s">
        <v>447</v>
      </c>
    </row>
    <row r="431" spans="1:13" ht="28.5" customHeight="1">
      <c r="A431" s="1024"/>
      <c r="B431" s="457"/>
      <c r="C431" s="454"/>
      <c r="D431" s="495"/>
      <c r="E431" s="1058"/>
      <c r="F431" s="1055"/>
      <c r="G431" s="1051"/>
      <c r="H431" s="1026"/>
      <c r="I431" s="1029"/>
      <c r="J431" s="464">
        <v>40373</v>
      </c>
      <c r="K431" s="1032">
        <v>-85780000</v>
      </c>
      <c r="L431" s="1033">
        <f t="shared" ref="L431:L432" si="68">L430+K431</f>
        <v>144600000</v>
      </c>
      <c r="M431" s="421" t="s">
        <v>447</v>
      </c>
    </row>
    <row r="432" spans="1:13" ht="28.5" customHeight="1">
      <c r="A432" s="1024"/>
      <c r="B432" s="1041"/>
      <c r="C432" s="1025"/>
      <c r="D432" s="1026"/>
      <c r="E432" s="1026"/>
      <c r="F432" s="1027"/>
      <c r="G432" s="1028"/>
      <c r="H432" s="1026"/>
      <c r="I432" s="1029"/>
      <c r="J432" s="464">
        <v>40451</v>
      </c>
      <c r="K432" s="1032">
        <v>36574444</v>
      </c>
      <c r="L432" s="1033">
        <f t="shared" si="68"/>
        <v>181174444</v>
      </c>
      <c r="M432" s="421" t="s">
        <v>447</v>
      </c>
    </row>
    <row r="433" spans="1:13" ht="28.5" customHeight="1">
      <c r="A433" s="1024"/>
      <c r="B433" s="1025"/>
      <c r="C433" s="1025"/>
      <c r="D433" s="1026"/>
      <c r="E433" s="1026"/>
      <c r="F433" s="1027"/>
      <c r="G433" s="1047"/>
      <c r="H433" s="1048"/>
      <c r="I433" s="1035"/>
      <c r="J433" s="464">
        <v>40549</v>
      </c>
      <c r="K433" s="1034">
        <v>-160</v>
      </c>
      <c r="L433" s="1033">
        <f>L432+K433</f>
        <v>181174284</v>
      </c>
      <c r="M433" s="421" t="s">
        <v>447</v>
      </c>
    </row>
    <row r="434" spans="1:13" ht="28.5" customHeight="1">
      <c r="A434" s="1036">
        <v>40065</v>
      </c>
      <c r="B434" s="456" t="s">
        <v>1476</v>
      </c>
      <c r="C434" s="453" t="s">
        <v>1479</v>
      </c>
      <c r="D434" s="494" t="s">
        <v>132</v>
      </c>
      <c r="E434" s="494" t="s">
        <v>133</v>
      </c>
      <c r="F434" s="1054" t="s">
        <v>1318</v>
      </c>
      <c r="G434" s="1049">
        <v>4350000</v>
      </c>
      <c r="H434" s="1038" t="s">
        <v>591</v>
      </c>
      <c r="I434" s="1029"/>
      <c r="J434" s="1065">
        <v>40088</v>
      </c>
      <c r="K434" s="1063">
        <v>950000</v>
      </c>
      <c r="L434" s="1033">
        <f>G434+K434</f>
        <v>5300000</v>
      </c>
      <c r="M434" s="452" t="s">
        <v>1532</v>
      </c>
    </row>
    <row r="435" spans="1:13" ht="28.5" customHeight="1">
      <c r="A435" s="1024"/>
      <c r="B435" s="457"/>
      <c r="C435" s="454"/>
      <c r="D435" s="495"/>
      <c r="E435" s="495"/>
      <c r="F435" s="1055"/>
      <c r="G435" s="1051"/>
      <c r="H435" s="1026"/>
      <c r="I435" s="1029"/>
      <c r="J435" s="464">
        <v>40177</v>
      </c>
      <c r="K435" s="1032">
        <v>5700000</v>
      </c>
      <c r="L435" s="1033">
        <f>L434+K435</f>
        <v>11000000</v>
      </c>
      <c r="M435" s="421" t="s">
        <v>1772</v>
      </c>
    </row>
    <row r="436" spans="1:13" ht="28.5" customHeight="1">
      <c r="A436" s="1024"/>
      <c r="B436" s="457"/>
      <c r="C436" s="454"/>
      <c r="D436" s="495"/>
      <c r="E436" s="495"/>
      <c r="F436" s="1055"/>
      <c r="G436" s="1051"/>
      <c r="H436" s="1026"/>
      <c r="I436" s="1029"/>
      <c r="J436" s="464">
        <v>40263</v>
      </c>
      <c r="K436" s="1032">
        <v>740000</v>
      </c>
      <c r="L436" s="1033">
        <f>L435+K436</f>
        <v>11740000</v>
      </c>
      <c r="M436" s="421" t="s">
        <v>447</v>
      </c>
    </row>
    <row r="437" spans="1:13" ht="28.5" customHeight="1">
      <c r="A437" s="1024"/>
      <c r="B437" s="457"/>
      <c r="C437" s="454"/>
      <c r="D437" s="495"/>
      <c r="E437" s="1058"/>
      <c r="F437" s="1055"/>
      <c r="G437" s="1051"/>
      <c r="H437" s="1026"/>
      <c r="I437" s="1029"/>
      <c r="J437" s="464">
        <v>40373</v>
      </c>
      <c r="K437" s="1032">
        <v>-1440000</v>
      </c>
      <c r="L437" s="1033">
        <f t="shared" ref="L437:L438" si="69">L436+K437</f>
        <v>10300000</v>
      </c>
      <c r="M437" s="421" t="s">
        <v>447</v>
      </c>
    </row>
    <row r="438" spans="1:13" ht="28.5" customHeight="1">
      <c r="A438" s="1024"/>
      <c r="B438" s="1041"/>
      <c r="C438" s="1025"/>
      <c r="D438" s="1026"/>
      <c r="E438" s="1026"/>
      <c r="F438" s="1027"/>
      <c r="G438" s="1028"/>
      <c r="H438" s="1026"/>
      <c r="I438" s="1029"/>
      <c r="J438" s="464">
        <v>40451</v>
      </c>
      <c r="K438" s="1032">
        <v>-6673610</v>
      </c>
      <c r="L438" s="1033">
        <f t="shared" si="69"/>
        <v>3626390</v>
      </c>
      <c r="M438" s="421" t="s">
        <v>447</v>
      </c>
    </row>
    <row r="439" spans="1:13" ht="28.5" customHeight="1">
      <c r="A439" s="1024"/>
      <c r="B439" s="1025"/>
      <c r="C439" s="1025"/>
      <c r="D439" s="1026"/>
      <c r="E439" s="1026"/>
      <c r="F439" s="1027"/>
      <c r="G439" s="1047"/>
      <c r="H439" s="1048"/>
      <c r="I439" s="1035"/>
      <c r="J439" s="464">
        <v>40549</v>
      </c>
      <c r="K439" s="1034">
        <v>-5</v>
      </c>
      <c r="L439" s="1033">
        <f>L438+K439</f>
        <v>3626385</v>
      </c>
      <c r="M439" s="421" t="s">
        <v>447</v>
      </c>
    </row>
    <row r="440" spans="1:13" ht="28.5" customHeight="1">
      <c r="A440" s="1036">
        <v>40067</v>
      </c>
      <c r="B440" s="456" t="s">
        <v>1487</v>
      </c>
      <c r="C440" s="453" t="s">
        <v>916</v>
      </c>
      <c r="D440" s="494" t="s">
        <v>1024</v>
      </c>
      <c r="E440" s="494" t="s">
        <v>133</v>
      </c>
      <c r="F440" s="1054" t="s">
        <v>1318</v>
      </c>
      <c r="G440" s="1049">
        <v>2070000</v>
      </c>
      <c r="H440" s="1038" t="s">
        <v>591</v>
      </c>
      <c r="I440" s="1029"/>
      <c r="J440" s="1065">
        <v>40088</v>
      </c>
      <c r="K440" s="1063">
        <v>460000</v>
      </c>
      <c r="L440" s="1033">
        <f>G440+K440</f>
        <v>2530000</v>
      </c>
      <c r="M440" s="452" t="s">
        <v>1532</v>
      </c>
    </row>
    <row r="441" spans="1:13" ht="28.5" customHeight="1">
      <c r="A441" s="1024"/>
      <c r="B441" s="457"/>
      <c r="C441" s="454"/>
      <c r="D441" s="495"/>
      <c r="E441" s="495"/>
      <c r="F441" s="1055"/>
      <c r="G441" s="1051"/>
      <c r="H441" s="1026"/>
      <c r="I441" s="1029"/>
      <c r="J441" s="464">
        <v>40177</v>
      </c>
      <c r="K441" s="1032">
        <v>2730000</v>
      </c>
      <c r="L441" s="1033">
        <f>L440+K441</f>
        <v>5260000</v>
      </c>
      <c r="M441" s="421" t="s">
        <v>1772</v>
      </c>
    </row>
    <row r="442" spans="1:13" ht="28.5" customHeight="1">
      <c r="A442" s="1024"/>
      <c r="B442" s="457"/>
      <c r="C442" s="454"/>
      <c r="D442" s="495"/>
      <c r="E442" s="495"/>
      <c r="F442" s="1055"/>
      <c r="G442" s="1051"/>
      <c r="H442" s="1026"/>
      <c r="I442" s="1029"/>
      <c r="J442" s="464">
        <v>40263</v>
      </c>
      <c r="K442" s="1032">
        <v>13280000</v>
      </c>
      <c r="L442" s="1033">
        <f>L441+K442</f>
        <v>18540000</v>
      </c>
      <c r="M442" s="421" t="s">
        <v>447</v>
      </c>
    </row>
    <row r="443" spans="1:13" ht="28.5" customHeight="1">
      <c r="A443" s="1024"/>
      <c r="B443" s="457"/>
      <c r="C443" s="454"/>
      <c r="D443" s="495"/>
      <c r="E443" s="1058"/>
      <c r="F443" s="1055"/>
      <c r="G443" s="1051"/>
      <c r="H443" s="1026"/>
      <c r="I443" s="1029"/>
      <c r="J443" s="464">
        <v>40373</v>
      </c>
      <c r="K443" s="1032">
        <v>-13540000</v>
      </c>
      <c r="L443" s="1033">
        <f t="shared" ref="L443:L444" si="70">L442+K443</f>
        <v>5000000</v>
      </c>
      <c r="M443" s="421" t="s">
        <v>447</v>
      </c>
    </row>
    <row r="444" spans="1:13" ht="28.5" customHeight="1">
      <c r="A444" s="1024"/>
      <c r="B444" s="1041"/>
      <c r="C444" s="1025"/>
      <c r="D444" s="1026"/>
      <c r="E444" s="1026"/>
      <c r="F444" s="1027"/>
      <c r="G444" s="1028"/>
      <c r="H444" s="1026"/>
      <c r="I444" s="1029"/>
      <c r="J444" s="464">
        <v>40451</v>
      </c>
      <c r="K444" s="1032">
        <v>1817613</v>
      </c>
      <c r="L444" s="1033">
        <f t="shared" si="70"/>
        <v>6817613</v>
      </c>
      <c r="M444" s="421" t="s">
        <v>447</v>
      </c>
    </row>
    <row r="445" spans="1:13" ht="28.5" customHeight="1">
      <c r="A445" s="1024"/>
      <c r="B445" s="1025"/>
      <c r="C445" s="1025"/>
      <c r="D445" s="1026"/>
      <c r="E445" s="1026"/>
      <c r="F445" s="1027"/>
      <c r="G445" s="1047"/>
      <c r="H445" s="1048"/>
      <c r="I445" s="1035"/>
      <c r="J445" s="464">
        <v>40549</v>
      </c>
      <c r="K445" s="1034">
        <v>-10</v>
      </c>
      <c r="L445" s="1033">
        <f>L444+K445</f>
        <v>6817603</v>
      </c>
      <c r="M445" s="421" t="s">
        <v>447</v>
      </c>
    </row>
    <row r="446" spans="1:13" ht="28.5" customHeight="1">
      <c r="A446" s="1036">
        <v>40067</v>
      </c>
      <c r="B446" s="456" t="s">
        <v>1488</v>
      </c>
      <c r="C446" s="453" t="s">
        <v>768</v>
      </c>
      <c r="D446" s="494" t="s">
        <v>1074</v>
      </c>
      <c r="E446" s="494" t="s">
        <v>133</v>
      </c>
      <c r="F446" s="1054" t="s">
        <v>1318</v>
      </c>
      <c r="G446" s="1049">
        <v>250000</v>
      </c>
      <c r="H446" s="1038" t="s">
        <v>591</v>
      </c>
      <c r="I446" s="1029"/>
      <c r="J446" s="1065">
        <v>40088</v>
      </c>
      <c r="K446" s="1063">
        <v>60000</v>
      </c>
      <c r="L446" s="1033">
        <f>G446+K446</f>
        <v>310000</v>
      </c>
      <c r="M446" s="452" t="s">
        <v>1532</v>
      </c>
    </row>
    <row r="447" spans="1:13" ht="28.5" customHeight="1">
      <c r="A447" s="1024"/>
      <c r="B447" s="457"/>
      <c r="C447" s="454"/>
      <c r="D447" s="495"/>
      <c r="E447" s="495"/>
      <c r="F447" s="1055"/>
      <c r="G447" s="1051"/>
      <c r="H447" s="1026"/>
      <c r="I447" s="1029"/>
      <c r="J447" s="464">
        <v>40177</v>
      </c>
      <c r="K447" s="1032">
        <v>-80000</v>
      </c>
      <c r="L447" s="1033">
        <f>L446+K447</f>
        <v>230000</v>
      </c>
      <c r="M447" s="421" t="s">
        <v>1772</v>
      </c>
    </row>
    <row r="448" spans="1:13" ht="28.5" customHeight="1">
      <c r="A448" s="1024"/>
      <c r="B448" s="457"/>
      <c r="C448" s="454"/>
      <c r="D448" s="495"/>
      <c r="E448" s="495"/>
      <c r="F448" s="1055"/>
      <c r="G448" s="1051"/>
      <c r="H448" s="1026"/>
      <c r="I448" s="1029"/>
      <c r="J448" s="464">
        <v>40263</v>
      </c>
      <c r="K448" s="1032">
        <v>280000</v>
      </c>
      <c r="L448" s="1033">
        <f>L447+K448</f>
        <v>510000</v>
      </c>
      <c r="M448" s="421" t="s">
        <v>447</v>
      </c>
    </row>
    <row r="449" spans="1:13" ht="28.5" customHeight="1">
      <c r="A449" s="1024"/>
      <c r="B449" s="457"/>
      <c r="C449" s="454"/>
      <c r="D449" s="495"/>
      <c r="E449" s="1058"/>
      <c r="F449" s="1055"/>
      <c r="G449" s="1051"/>
      <c r="H449" s="1026"/>
      <c r="I449" s="1029"/>
      <c r="J449" s="464">
        <v>40373</v>
      </c>
      <c r="K449" s="1032">
        <v>-410000</v>
      </c>
      <c r="L449" s="1033">
        <f t="shared" ref="L449:L450" si="71">L448+K449</f>
        <v>100000</v>
      </c>
      <c r="M449" s="421" t="s">
        <v>447</v>
      </c>
    </row>
    <row r="450" spans="1:13" ht="28.5" customHeight="1">
      <c r="A450" s="1059"/>
      <c r="B450" s="1060"/>
      <c r="C450" s="1061"/>
      <c r="D450" s="1048"/>
      <c r="E450" s="1048"/>
      <c r="F450" s="1062"/>
      <c r="G450" s="1047"/>
      <c r="H450" s="1048"/>
      <c r="I450" s="1035"/>
      <c r="J450" s="464">
        <v>40451</v>
      </c>
      <c r="K450" s="1032">
        <v>45056</v>
      </c>
      <c r="L450" s="1033">
        <f t="shared" si="71"/>
        <v>145056</v>
      </c>
      <c r="M450" s="421" t="s">
        <v>447</v>
      </c>
    </row>
    <row r="451" spans="1:13" ht="28.5" customHeight="1">
      <c r="A451" s="1036">
        <v>40067</v>
      </c>
      <c r="B451" s="456" t="s">
        <v>1489</v>
      </c>
      <c r="C451" s="453" t="s">
        <v>869</v>
      </c>
      <c r="D451" s="494" t="s">
        <v>992</v>
      </c>
      <c r="E451" s="494" t="s">
        <v>133</v>
      </c>
      <c r="F451" s="1054" t="s">
        <v>1318</v>
      </c>
      <c r="G451" s="1049">
        <v>280000</v>
      </c>
      <c r="H451" s="1038" t="s">
        <v>591</v>
      </c>
      <c r="I451" s="1029"/>
      <c r="J451" s="1065">
        <v>40088</v>
      </c>
      <c r="K451" s="1063">
        <v>70000</v>
      </c>
      <c r="L451" s="1033">
        <f>G451+K451</f>
        <v>350000</v>
      </c>
      <c r="M451" s="452" t="s">
        <v>1532</v>
      </c>
    </row>
    <row r="452" spans="1:13" ht="28.5" customHeight="1">
      <c r="A452" s="1024"/>
      <c r="B452" s="457"/>
      <c r="C452" s="454"/>
      <c r="D452" s="495"/>
      <c r="E452" s="495"/>
      <c r="F452" s="1055"/>
      <c r="G452" s="1051"/>
      <c r="H452" s="1026"/>
      <c r="I452" s="1029"/>
      <c r="J452" s="464">
        <v>40177</v>
      </c>
      <c r="K452" s="1032">
        <v>620000</v>
      </c>
      <c r="L452" s="1033">
        <f>L451+K452</f>
        <v>970000</v>
      </c>
      <c r="M452" s="421" t="s">
        <v>1772</v>
      </c>
    </row>
    <row r="453" spans="1:13" ht="28.5" customHeight="1">
      <c r="A453" s="1024"/>
      <c r="B453" s="457"/>
      <c r="C453" s="454"/>
      <c r="D453" s="495"/>
      <c r="E453" s="495"/>
      <c r="F453" s="1055"/>
      <c r="G453" s="1051"/>
      <c r="H453" s="1026"/>
      <c r="I453" s="1029"/>
      <c r="J453" s="464">
        <v>40263</v>
      </c>
      <c r="K453" s="1032">
        <v>100000</v>
      </c>
      <c r="L453" s="1033">
        <f>L452+K453</f>
        <v>1070000</v>
      </c>
      <c r="M453" s="421" t="s">
        <v>447</v>
      </c>
    </row>
    <row r="454" spans="1:13" ht="28.5" customHeight="1">
      <c r="A454" s="1024"/>
      <c r="B454" s="457"/>
      <c r="C454" s="454"/>
      <c r="D454" s="495"/>
      <c r="E454" s="1058"/>
      <c r="F454" s="1055"/>
      <c r="G454" s="1051"/>
      <c r="H454" s="1026"/>
      <c r="I454" s="1029"/>
      <c r="J454" s="464">
        <v>40373</v>
      </c>
      <c r="K454" s="1032">
        <v>-670000</v>
      </c>
      <c r="L454" s="1033">
        <f t="shared" ref="L454:L455" si="72">L453+K454</f>
        <v>400000</v>
      </c>
      <c r="M454" s="421" t="s">
        <v>447</v>
      </c>
    </row>
    <row r="455" spans="1:13" ht="28.5" customHeight="1">
      <c r="A455" s="1024"/>
      <c r="B455" s="1041"/>
      <c r="C455" s="1025"/>
      <c r="D455" s="1026"/>
      <c r="E455" s="1026"/>
      <c r="F455" s="1027"/>
      <c r="G455" s="1028"/>
      <c r="H455" s="1026"/>
      <c r="I455" s="1029"/>
      <c r="J455" s="464">
        <v>40451</v>
      </c>
      <c r="K455" s="1032">
        <v>35167</v>
      </c>
      <c r="L455" s="1033">
        <f t="shared" si="72"/>
        <v>435167</v>
      </c>
      <c r="M455" s="421" t="s">
        <v>447</v>
      </c>
    </row>
    <row r="456" spans="1:13" ht="28.5" customHeight="1">
      <c r="A456" s="1024"/>
      <c r="B456" s="1025"/>
      <c r="C456" s="1025"/>
      <c r="D456" s="1026"/>
      <c r="E456" s="1026"/>
      <c r="F456" s="1027"/>
      <c r="G456" s="1028"/>
      <c r="H456" s="1026"/>
      <c r="I456" s="1029"/>
      <c r="J456" s="464">
        <v>40549</v>
      </c>
      <c r="K456" s="1034">
        <v>-1</v>
      </c>
      <c r="L456" s="1033">
        <f>L455+K456</f>
        <v>435166</v>
      </c>
      <c r="M456" s="421" t="s">
        <v>447</v>
      </c>
    </row>
    <row r="457" spans="1:13" ht="28.5" customHeight="1">
      <c r="A457" s="1024"/>
      <c r="B457" s="1025"/>
      <c r="C457" s="1025"/>
      <c r="D457" s="1026"/>
      <c r="E457" s="1026"/>
      <c r="F457" s="1027"/>
      <c r="G457" s="1047"/>
      <c r="H457" s="1048"/>
      <c r="I457" s="1035"/>
      <c r="J457" s="464">
        <v>40569</v>
      </c>
      <c r="K457" s="1034">
        <v>-435166</v>
      </c>
      <c r="L457" s="1033">
        <f>L456+K457</f>
        <v>0</v>
      </c>
      <c r="M457" s="421" t="s">
        <v>1436</v>
      </c>
    </row>
    <row r="458" spans="1:13" ht="28.5" customHeight="1">
      <c r="A458" s="1036">
        <v>40067</v>
      </c>
      <c r="B458" s="456" t="s">
        <v>1490</v>
      </c>
      <c r="C458" s="453" t="s">
        <v>1491</v>
      </c>
      <c r="D458" s="494" t="s">
        <v>1310</v>
      </c>
      <c r="E458" s="494" t="s">
        <v>133</v>
      </c>
      <c r="F458" s="1054" t="s">
        <v>1318</v>
      </c>
      <c r="G458" s="1049">
        <v>27510000</v>
      </c>
      <c r="H458" s="1038" t="s">
        <v>591</v>
      </c>
      <c r="I458" s="1029"/>
      <c r="J458" s="1065">
        <v>40088</v>
      </c>
      <c r="K458" s="1063">
        <v>6010000</v>
      </c>
      <c r="L458" s="1033">
        <f>G458+K458</f>
        <v>33520000</v>
      </c>
      <c r="M458" s="452" t="s">
        <v>1532</v>
      </c>
    </row>
    <row r="459" spans="1:13" ht="28.5" customHeight="1">
      <c r="A459" s="1024"/>
      <c r="B459" s="457"/>
      <c r="C459" s="454"/>
      <c r="D459" s="495"/>
      <c r="E459" s="495"/>
      <c r="F459" s="1055"/>
      <c r="G459" s="1051"/>
      <c r="H459" s="1026"/>
      <c r="I459" s="1029"/>
      <c r="J459" s="464">
        <v>40177</v>
      </c>
      <c r="K459" s="1032">
        <v>-19750000</v>
      </c>
      <c r="L459" s="1033">
        <f>L458+K459</f>
        <v>13770000</v>
      </c>
      <c r="M459" s="421" t="s">
        <v>1772</v>
      </c>
    </row>
    <row r="460" spans="1:13" ht="28.5" customHeight="1">
      <c r="A460" s="1024"/>
      <c r="B460" s="457"/>
      <c r="C460" s="454"/>
      <c r="D460" s="495"/>
      <c r="E460" s="495"/>
      <c r="F460" s="1055"/>
      <c r="G460" s="1051"/>
      <c r="H460" s="1026"/>
      <c r="I460" s="1029"/>
      <c r="J460" s="464">
        <v>40263</v>
      </c>
      <c r="K460" s="1032">
        <v>-4780000</v>
      </c>
      <c r="L460" s="1033">
        <f>L459+K460</f>
        <v>8990000</v>
      </c>
      <c r="M460" s="421" t="s">
        <v>447</v>
      </c>
    </row>
    <row r="461" spans="1:13" ht="28.5" customHeight="1">
      <c r="A461" s="1024"/>
      <c r="B461" s="457"/>
      <c r="C461" s="454"/>
      <c r="D461" s="495"/>
      <c r="E461" s="1058"/>
      <c r="F461" s="1055"/>
      <c r="G461" s="1051"/>
      <c r="H461" s="1026"/>
      <c r="I461" s="1029"/>
      <c r="J461" s="464">
        <v>40373</v>
      </c>
      <c r="K461" s="1032">
        <v>-2390000</v>
      </c>
      <c r="L461" s="1033">
        <f t="shared" ref="L461:L462" si="73">L460+K461</f>
        <v>6600000</v>
      </c>
      <c r="M461" s="421" t="s">
        <v>447</v>
      </c>
    </row>
    <row r="462" spans="1:13" ht="28.5" customHeight="1">
      <c r="A462" s="1024"/>
      <c r="B462" s="1041"/>
      <c r="C462" s="1025"/>
      <c r="D462" s="1026"/>
      <c r="E462" s="1026"/>
      <c r="F462" s="1027"/>
      <c r="G462" s="1028"/>
      <c r="H462" s="1026"/>
      <c r="I462" s="1029"/>
      <c r="J462" s="464">
        <v>40451</v>
      </c>
      <c r="K462" s="1032">
        <v>2973670</v>
      </c>
      <c r="L462" s="1033">
        <f t="shared" si="73"/>
        <v>9573670</v>
      </c>
      <c r="M462" s="421" t="s">
        <v>447</v>
      </c>
    </row>
    <row r="463" spans="1:13" ht="28.5" customHeight="1">
      <c r="A463" s="1024"/>
      <c r="B463" s="1025"/>
      <c r="C463" s="1025"/>
      <c r="D463" s="1026"/>
      <c r="E463" s="1026"/>
      <c r="F463" s="1027"/>
      <c r="G463" s="1028"/>
      <c r="H463" s="1026"/>
      <c r="I463" s="1029"/>
      <c r="J463" s="464">
        <v>40549</v>
      </c>
      <c r="K463" s="1034">
        <v>-3</v>
      </c>
      <c r="L463" s="1033">
        <f>L462+K463</f>
        <v>9573667</v>
      </c>
      <c r="M463" s="421" t="s">
        <v>447</v>
      </c>
    </row>
    <row r="464" spans="1:13" ht="28.5" customHeight="1">
      <c r="A464" s="1024"/>
      <c r="B464" s="1025"/>
      <c r="C464" s="1025"/>
      <c r="D464" s="1026"/>
      <c r="E464" s="1026"/>
      <c r="F464" s="1027"/>
      <c r="G464" s="1047"/>
      <c r="H464" s="1048"/>
      <c r="I464" s="1035"/>
      <c r="J464" s="464">
        <v>40590</v>
      </c>
      <c r="K464" s="1034">
        <v>-1800000</v>
      </c>
      <c r="L464" s="1033">
        <f>L463+K464</f>
        <v>7773667</v>
      </c>
      <c r="M464" s="421" t="s">
        <v>1973</v>
      </c>
    </row>
    <row r="465" spans="1:13" ht="28.5" customHeight="1">
      <c r="A465" s="1036">
        <v>40072</v>
      </c>
      <c r="B465" s="456" t="s">
        <v>1494</v>
      </c>
      <c r="C465" s="453" t="s">
        <v>1495</v>
      </c>
      <c r="D465" s="494" t="s">
        <v>987</v>
      </c>
      <c r="E465" s="494" t="s">
        <v>133</v>
      </c>
      <c r="F465" s="1054" t="s">
        <v>1318</v>
      </c>
      <c r="G465" s="1049">
        <v>410000</v>
      </c>
      <c r="H465" s="1038" t="s">
        <v>591</v>
      </c>
      <c r="I465" s="1029"/>
      <c r="J465" s="1065">
        <v>40088</v>
      </c>
      <c r="K465" s="1063">
        <v>90000</v>
      </c>
      <c r="L465" s="1033">
        <f>G465+K465</f>
        <v>500000</v>
      </c>
      <c r="M465" s="452" t="s">
        <v>1532</v>
      </c>
    </row>
    <row r="466" spans="1:13" ht="28.5" customHeight="1">
      <c r="A466" s="1024"/>
      <c r="B466" s="457"/>
      <c r="C466" s="454"/>
      <c r="D466" s="495"/>
      <c r="E466" s="495"/>
      <c r="F466" s="1055"/>
      <c r="G466" s="1051"/>
      <c r="H466" s="1026"/>
      <c r="I466" s="1029"/>
      <c r="J466" s="464">
        <v>40177</v>
      </c>
      <c r="K466" s="1032">
        <v>1460000</v>
      </c>
      <c r="L466" s="1033">
        <f>L465+K466</f>
        <v>1960000</v>
      </c>
      <c r="M466" s="421" t="s">
        <v>1772</v>
      </c>
    </row>
    <row r="467" spans="1:13" ht="28.5" customHeight="1">
      <c r="A467" s="1024"/>
      <c r="B467" s="457"/>
      <c r="C467" s="454"/>
      <c r="D467" s="495"/>
      <c r="E467" s="495"/>
      <c r="F467" s="1055"/>
      <c r="G467" s="1051"/>
      <c r="H467" s="1026"/>
      <c r="I467" s="1029"/>
      <c r="J467" s="464">
        <v>40263</v>
      </c>
      <c r="K467" s="1032">
        <v>160000</v>
      </c>
      <c r="L467" s="1033">
        <f>L466+K467</f>
        <v>2120000</v>
      </c>
      <c r="M467" s="421" t="s">
        <v>447</v>
      </c>
    </row>
    <row r="468" spans="1:13" ht="28.5" customHeight="1">
      <c r="A468" s="1024"/>
      <c r="B468" s="457"/>
      <c r="C468" s="454"/>
      <c r="D468" s="495"/>
      <c r="E468" s="1058"/>
      <c r="F468" s="1055"/>
      <c r="G468" s="1051"/>
      <c r="H468" s="1026"/>
      <c r="I468" s="1029"/>
      <c r="J468" s="464">
        <v>40373</v>
      </c>
      <c r="K468" s="1032">
        <v>-120000</v>
      </c>
      <c r="L468" s="1033">
        <f t="shared" ref="L468:L469" si="74">L467+K468</f>
        <v>2000000</v>
      </c>
      <c r="M468" s="421" t="s">
        <v>447</v>
      </c>
    </row>
    <row r="469" spans="1:13" ht="28.5" customHeight="1">
      <c r="A469" s="1024"/>
      <c r="B469" s="1041"/>
      <c r="C469" s="1025"/>
      <c r="D469" s="1026"/>
      <c r="E469" s="1026"/>
      <c r="F469" s="1027"/>
      <c r="G469" s="1028"/>
      <c r="H469" s="1026"/>
      <c r="I469" s="1029"/>
      <c r="J469" s="464">
        <v>40451</v>
      </c>
      <c r="K469" s="1032">
        <v>-1419778</v>
      </c>
      <c r="L469" s="1033">
        <f t="shared" si="74"/>
        <v>580222</v>
      </c>
      <c r="M469" s="421" t="s">
        <v>447</v>
      </c>
    </row>
    <row r="470" spans="1:13" ht="28.5" customHeight="1">
      <c r="A470" s="1024"/>
      <c r="B470" s="1025"/>
      <c r="C470" s="1025"/>
      <c r="D470" s="1026"/>
      <c r="E470" s="1026"/>
      <c r="F470" s="1027"/>
      <c r="G470" s="1047"/>
      <c r="H470" s="1048"/>
      <c r="I470" s="1035"/>
      <c r="J470" s="464">
        <v>40549</v>
      </c>
      <c r="K470" s="1034">
        <v>-1</v>
      </c>
      <c r="L470" s="1033">
        <f>L469+K470</f>
        <v>580221</v>
      </c>
      <c r="M470" s="421" t="s">
        <v>447</v>
      </c>
    </row>
    <row r="471" spans="1:13" ht="28.5" customHeight="1">
      <c r="A471" s="937">
        <v>40079</v>
      </c>
      <c r="B471" s="1504" t="s">
        <v>1498</v>
      </c>
      <c r="C471" s="1504" t="s">
        <v>1055</v>
      </c>
      <c r="D471" s="717" t="s">
        <v>132</v>
      </c>
      <c r="E471" s="494" t="s">
        <v>133</v>
      </c>
      <c r="F471" s="1054" t="s">
        <v>1318</v>
      </c>
      <c r="G471" s="1049">
        <v>4390000</v>
      </c>
      <c r="H471" s="1038" t="s">
        <v>591</v>
      </c>
      <c r="I471" s="1029"/>
      <c r="J471" s="1065">
        <v>40088</v>
      </c>
      <c r="K471" s="1063">
        <v>960000</v>
      </c>
      <c r="L471" s="1033">
        <f>G471+K471</f>
        <v>5350000</v>
      </c>
      <c r="M471" s="452" t="s">
        <v>1532</v>
      </c>
    </row>
    <row r="472" spans="1:13" ht="28.5" customHeight="1">
      <c r="A472" s="1522"/>
      <c r="B472" s="716"/>
      <c r="C472" s="716"/>
      <c r="D472" s="718"/>
      <c r="E472" s="495"/>
      <c r="F472" s="1055"/>
      <c r="G472" s="1051"/>
      <c r="H472" s="1026"/>
      <c r="I472" s="1029"/>
      <c r="J472" s="464">
        <v>40177</v>
      </c>
      <c r="K472" s="1032">
        <v>-3090000</v>
      </c>
      <c r="L472" s="1033">
        <f>L471+K472</f>
        <v>2260000</v>
      </c>
      <c r="M472" s="421" t="s">
        <v>1772</v>
      </c>
    </row>
    <row r="473" spans="1:13" ht="28.5" customHeight="1">
      <c r="A473" s="1522"/>
      <c r="B473" s="716"/>
      <c r="C473" s="716"/>
      <c r="D473" s="718"/>
      <c r="E473" s="495"/>
      <c r="F473" s="1055"/>
      <c r="G473" s="1051"/>
      <c r="H473" s="1026"/>
      <c r="I473" s="1029"/>
      <c r="J473" s="464">
        <v>40263</v>
      </c>
      <c r="K473" s="1032">
        <v>230000</v>
      </c>
      <c r="L473" s="1033">
        <f>L472+K473</f>
        <v>2490000</v>
      </c>
      <c r="M473" s="421" t="s">
        <v>447</v>
      </c>
    </row>
    <row r="474" spans="1:13" ht="28.5" customHeight="1">
      <c r="A474" s="1024"/>
      <c r="B474" s="457"/>
      <c r="C474" s="454"/>
      <c r="D474" s="495"/>
      <c r="E474" s="1058"/>
      <c r="F474" s="1055"/>
      <c r="G474" s="1051"/>
      <c r="H474" s="1026"/>
      <c r="I474" s="1029"/>
      <c r="J474" s="464">
        <v>40373</v>
      </c>
      <c r="K474" s="1032">
        <v>5310000</v>
      </c>
      <c r="L474" s="1033">
        <f t="shared" ref="L474:L475" si="75">L473+K474</f>
        <v>7800000</v>
      </c>
      <c r="M474" s="421" t="s">
        <v>447</v>
      </c>
    </row>
    <row r="475" spans="1:13" ht="28.5" customHeight="1">
      <c r="A475" s="1024"/>
      <c r="B475" s="1041"/>
      <c r="C475" s="1025"/>
      <c r="D475" s="1026"/>
      <c r="E475" s="1026"/>
      <c r="F475" s="1027"/>
      <c r="G475" s="1028"/>
      <c r="H475" s="1026"/>
      <c r="I475" s="1029"/>
      <c r="J475" s="464">
        <v>40451</v>
      </c>
      <c r="K475" s="1032">
        <v>323114</v>
      </c>
      <c r="L475" s="1033">
        <f t="shared" si="75"/>
        <v>8123114</v>
      </c>
      <c r="M475" s="421" t="s">
        <v>447</v>
      </c>
    </row>
    <row r="476" spans="1:13" ht="28.5" customHeight="1">
      <c r="A476" s="1024"/>
      <c r="B476" s="1025"/>
      <c r="C476" s="1025"/>
      <c r="D476" s="1026"/>
      <c r="E476" s="1026"/>
      <c r="F476" s="1027"/>
      <c r="G476" s="1047"/>
      <c r="H476" s="1048"/>
      <c r="I476" s="1035"/>
      <c r="J476" s="464">
        <v>40549</v>
      </c>
      <c r="K476" s="1034">
        <v>-12</v>
      </c>
      <c r="L476" s="1033">
        <f>L475+K476</f>
        <v>8123102</v>
      </c>
      <c r="M476" s="421" t="s">
        <v>447</v>
      </c>
    </row>
    <row r="477" spans="1:13" ht="28.5" customHeight="1">
      <c r="A477" s="937">
        <v>40079</v>
      </c>
      <c r="B477" s="1504" t="s">
        <v>1499</v>
      </c>
      <c r="C477" s="1504" t="s">
        <v>1500</v>
      </c>
      <c r="D477" s="717" t="s">
        <v>987</v>
      </c>
      <c r="E477" s="494" t="s">
        <v>133</v>
      </c>
      <c r="F477" s="1054" t="s">
        <v>1318</v>
      </c>
      <c r="G477" s="1049">
        <v>390000</v>
      </c>
      <c r="H477" s="1038" t="s">
        <v>591</v>
      </c>
      <c r="I477" s="1029"/>
      <c r="J477" s="1065">
        <v>40088</v>
      </c>
      <c r="K477" s="1063">
        <v>90000</v>
      </c>
      <c r="L477" s="1033">
        <f>G477+K477</f>
        <v>480000</v>
      </c>
      <c r="M477" s="452" t="s">
        <v>1532</v>
      </c>
    </row>
    <row r="478" spans="1:13" ht="28.5" customHeight="1">
      <c r="A478" s="1522"/>
      <c r="B478" s="716"/>
      <c r="C478" s="716"/>
      <c r="D478" s="718"/>
      <c r="E478" s="495"/>
      <c r="F478" s="1055"/>
      <c r="G478" s="1051"/>
      <c r="H478" s="1026"/>
      <c r="I478" s="1029"/>
      <c r="J478" s="464">
        <v>40177</v>
      </c>
      <c r="K478" s="1032">
        <v>940000</v>
      </c>
      <c r="L478" s="1033">
        <f>L477+K478</f>
        <v>1420000</v>
      </c>
      <c r="M478" s="421" t="s">
        <v>1772</v>
      </c>
    </row>
    <row r="479" spans="1:13" ht="28.5" customHeight="1">
      <c r="A479" s="1522"/>
      <c r="B479" s="716"/>
      <c r="C479" s="716"/>
      <c r="D479" s="718"/>
      <c r="E479" s="495"/>
      <c r="F479" s="1055"/>
      <c r="G479" s="1051"/>
      <c r="H479" s="1026"/>
      <c r="I479" s="1029"/>
      <c r="J479" s="464">
        <v>40263</v>
      </c>
      <c r="K479" s="1032">
        <v>-980000</v>
      </c>
      <c r="L479" s="1033">
        <f>L478+K479</f>
        <v>440000</v>
      </c>
      <c r="M479" s="421" t="s">
        <v>447</v>
      </c>
    </row>
    <row r="480" spans="1:13" ht="28.5" customHeight="1">
      <c r="A480" s="1024"/>
      <c r="B480" s="457"/>
      <c r="C480" s="454"/>
      <c r="D480" s="495"/>
      <c r="E480" s="1058"/>
      <c r="F480" s="1055"/>
      <c r="G480" s="1051"/>
      <c r="H480" s="1026"/>
      <c r="I480" s="1029"/>
      <c r="J480" s="464">
        <v>40373</v>
      </c>
      <c r="K480" s="1032">
        <v>-140000</v>
      </c>
      <c r="L480" s="1033">
        <f t="shared" ref="L480:L481" si="76">L479+K480</f>
        <v>300000</v>
      </c>
      <c r="M480" s="421" t="s">
        <v>447</v>
      </c>
    </row>
    <row r="481" spans="1:13" ht="28.5" customHeight="1">
      <c r="A481" s="1024"/>
      <c r="B481" s="1041"/>
      <c r="C481" s="1025"/>
      <c r="D481" s="1026"/>
      <c r="E481" s="1026"/>
      <c r="F481" s="1027"/>
      <c r="G481" s="1028"/>
      <c r="H481" s="1026"/>
      <c r="I481" s="1029"/>
      <c r="J481" s="464">
        <v>40451</v>
      </c>
      <c r="K481" s="1032">
        <v>1150556</v>
      </c>
      <c r="L481" s="1033">
        <f t="shared" si="76"/>
        <v>1450556</v>
      </c>
      <c r="M481" s="421" t="s">
        <v>447</v>
      </c>
    </row>
    <row r="482" spans="1:13" ht="28.5" customHeight="1">
      <c r="A482" s="1024"/>
      <c r="B482" s="1025"/>
      <c r="C482" s="1025"/>
      <c r="D482" s="1026"/>
      <c r="E482" s="1026"/>
      <c r="F482" s="1027"/>
      <c r="G482" s="1047"/>
      <c r="H482" s="1048"/>
      <c r="I482" s="1035"/>
      <c r="J482" s="464">
        <v>40549</v>
      </c>
      <c r="K482" s="1034">
        <v>-2</v>
      </c>
      <c r="L482" s="1033">
        <f>L481+K482</f>
        <v>1450554</v>
      </c>
      <c r="M482" s="421" t="s">
        <v>447</v>
      </c>
    </row>
    <row r="483" spans="1:13" ht="28.5" customHeight="1">
      <c r="A483" s="937">
        <v>40079</v>
      </c>
      <c r="B483" s="1504" t="s">
        <v>1505</v>
      </c>
      <c r="C483" s="1504" t="s">
        <v>1501</v>
      </c>
      <c r="D483" s="717" t="s">
        <v>1190</v>
      </c>
      <c r="E483" s="494" t="s">
        <v>133</v>
      </c>
      <c r="F483" s="1054" t="s">
        <v>1318</v>
      </c>
      <c r="G483" s="1049">
        <v>230000</v>
      </c>
      <c r="H483" s="1038" t="s">
        <v>591</v>
      </c>
      <c r="I483" s="1029"/>
      <c r="J483" s="1065">
        <v>40088</v>
      </c>
      <c r="K483" s="1063">
        <v>60000</v>
      </c>
      <c r="L483" s="1033">
        <f>G483+K483</f>
        <v>290000</v>
      </c>
      <c r="M483" s="452" t="s">
        <v>1532</v>
      </c>
    </row>
    <row r="484" spans="1:13" ht="28.5" customHeight="1">
      <c r="A484" s="1522"/>
      <c r="B484" s="716"/>
      <c r="C484" s="716"/>
      <c r="D484" s="718"/>
      <c r="E484" s="495"/>
      <c r="F484" s="1055"/>
      <c r="G484" s="1051"/>
      <c r="H484" s="1026"/>
      <c r="I484" s="1029"/>
      <c r="J484" s="464">
        <v>40177</v>
      </c>
      <c r="K484" s="1032">
        <v>-10000</v>
      </c>
      <c r="L484" s="1033">
        <f>L483+K484</f>
        <v>280000</v>
      </c>
      <c r="M484" s="421" t="s">
        <v>1772</v>
      </c>
    </row>
    <row r="485" spans="1:13" ht="28.5" customHeight="1">
      <c r="A485" s="1522"/>
      <c r="B485" s="716"/>
      <c r="C485" s="716"/>
      <c r="D485" s="718"/>
      <c r="E485" s="495"/>
      <c r="F485" s="1055"/>
      <c r="G485" s="1051"/>
      <c r="H485" s="1026"/>
      <c r="I485" s="1029"/>
      <c r="J485" s="464">
        <v>40263</v>
      </c>
      <c r="K485" s="1032">
        <v>130000</v>
      </c>
      <c r="L485" s="1033">
        <f>L484+K485</f>
        <v>410000</v>
      </c>
      <c r="M485" s="421" t="s">
        <v>447</v>
      </c>
    </row>
    <row r="486" spans="1:13" ht="28.5" customHeight="1">
      <c r="A486" s="1024"/>
      <c r="B486" s="457"/>
      <c r="C486" s="454"/>
      <c r="D486" s="495"/>
      <c r="E486" s="1058"/>
      <c r="F486" s="1055"/>
      <c r="G486" s="1051"/>
      <c r="H486" s="1026"/>
      <c r="I486" s="1029"/>
      <c r="J486" s="464">
        <v>40373</v>
      </c>
      <c r="K486" s="1032">
        <v>-110000</v>
      </c>
      <c r="L486" s="1033">
        <f t="shared" ref="L486:L487" si="77">L485+K486</f>
        <v>300000</v>
      </c>
      <c r="M486" s="421" t="s">
        <v>447</v>
      </c>
    </row>
    <row r="487" spans="1:13" ht="28.5" customHeight="1">
      <c r="A487" s="1059"/>
      <c r="B487" s="1060"/>
      <c r="C487" s="1061"/>
      <c r="D487" s="1048"/>
      <c r="E487" s="1048"/>
      <c r="F487" s="1062"/>
      <c r="G487" s="1047"/>
      <c r="H487" s="1048"/>
      <c r="I487" s="1035"/>
      <c r="J487" s="464">
        <v>40451</v>
      </c>
      <c r="K487" s="1032">
        <v>-9889</v>
      </c>
      <c r="L487" s="1033">
        <f t="shared" si="77"/>
        <v>290111</v>
      </c>
      <c r="M487" s="421" t="s">
        <v>447</v>
      </c>
    </row>
    <row r="488" spans="1:13" ht="28.5" customHeight="1">
      <c r="A488" s="937">
        <v>40079</v>
      </c>
      <c r="B488" s="1504" t="s">
        <v>1502</v>
      </c>
      <c r="C488" s="1504" t="s">
        <v>1503</v>
      </c>
      <c r="D488" s="717" t="s">
        <v>1310</v>
      </c>
      <c r="E488" s="494" t="s">
        <v>133</v>
      </c>
      <c r="F488" s="1054" t="s">
        <v>1318</v>
      </c>
      <c r="G488" s="1049">
        <v>30000</v>
      </c>
      <c r="H488" s="1038" t="s">
        <v>591</v>
      </c>
      <c r="I488" s="1029"/>
      <c r="J488" s="1065">
        <v>40088</v>
      </c>
      <c r="K488" s="1063">
        <v>10000</v>
      </c>
      <c r="L488" s="1033">
        <f>G488+K488</f>
        <v>40000</v>
      </c>
      <c r="M488" s="452" t="s">
        <v>1532</v>
      </c>
    </row>
    <row r="489" spans="1:13" ht="28.5" customHeight="1">
      <c r="A489" s="1522"/>
      <c r="B489" s="716"/>
      <c r="C489" s="716"/>
      <c r="D489" s="718"/>
      <c r="E489" s="495"/>
      <c r="F489" s="1055"/>
      <c r="G489" s="1051"/>
      <c r="H489" s="1026"/>
      <c r="I489" s="1029"/>
      <c r="J489" s="464">
        <v>40177</v>
      </c>
      <c r="K489" s="1032">
        <v>120000</v>
      </c>
      <c r="L489" s="1033">
        <f>L488+K489</f>
        <v>160000</v>
      </c>
      <c r="M489" s="421" t="s">
        <v>1772</v>
      </c>
    </row>
    <row r="490" spans="1:13" ht="28.5" customHeight="1">
      <c r="A490" s="1522"/>
      <c r="B490" s="716"/>
      <c r="C490" s="716"/>
      <c r="D490" s="718"/>
      <c r="E490" s="495"/>
      <c r="F490" s="1055"/>
      <c r="G490" s="1051"/>
      <c r="H490" s="1026"/>
      <c r="I490" s="1029"/>
      <c r="J490" s="464">
        <v>40263</v>
      </c>
      <c r="K490" s="1032">
        <v>10000</v>
      </c>
      <c r="L490" s="1033">
        <f>L489+K490</f>
        <v>170000</v>
      </c>
      <c r="M490" s="421" t="s">
        <v>447</v>
      </c>
    </row>
    <row r="491" spans="1:13" ht="28.5" customHeight="1">
      <c r="A491" s="1024"/>
      <c r="B491" s="457"/>
      <c r="C491" s="454"/>
      <c r="D491" s="495"/>
      <c r="E491" s="1058"/>
      <c r="F491" s="1055"/>
      <c r="G491" s="1051"/>
      <c r="H491" s="1026"/>
      <c r="I491" s="1029"/>
      <c r="J491" s="464">
        <v>40373</v>
      </c>
      <c r="K491" s="1032">
        <v>-70000</v>
      </c>
      <c r="L491" s="1033">
        <f t="shared" ref="L491:L493" si="78">L490+K491</f>
        <v>100000</v>
      </c>
      <c r="M491" s="421" t="s">
        <v>447</v>
      </c>
    </row>
    <row r="492" spans="1:13" ht="28.5" customHeight="1">
      <c r="A492" s="1024"/>
      <c r="B492" s="1041"/>
      <c r="C492" s="1025"/>
      <c r="D492" s="1026"/>
      <c r="E492" s="1026"/>
      <c r="F492" s="1027"/>
      <c r="G492" s="1028"/>
      <c r="H492" s="1026"/>
      <c r="I492" s="1029"/>
      <c r="J492" s="464">
        <v>40451</v>
      </c>
      <c r="K492" s="1032">
        <v>45056</v>
      </c>
      <c r="L492" s="1033">
        <f t="shared" si="78"/>
        <v>145056</v>
      </c>
      <c r="M492" s="421" t="s">
        <v>447</v>
      </c>
    </row>
    <row r="493" spans="1:13" ht="28.5" customHeight="1">
      <c r="A493" s="1059"/>
      <c r="B493" s="1060"/>
      <c r="C493" s="1061"/>
      <c r="D493" s="1048"/>
      <c r="E493" s="1048"/>
      <c r="F493" s="1062"/>
      <c r="G493" s="1047"/>
      <c r="H493" s="1048"/>
      <c r="I493" s="1035"/>
      <c r="J493" s="464">
        <v>40480</v>
      </c>
      <c r="K493" s="1032">
        <v>-145056</v>
      </c>
      <c r="L493" s="1033">
        <f t="shared" si="78"/>
        <v>0</v>
      </c>
      <c r="M493" s="421" t="s">
        <v>1436</v>
      </c>
    </row>
    <row r="494" spans="1:13" ht="28.5" customHeight="1">
      <c r="A494" s="937">
        <v>40079</v>
      </c>
      <c r="B494" s="1504" t="s">
        <v>1504</v>
      </c>
      <c r="C494" s="1504" t="s">
        <v>706</v>
      </c>
      <c r="D494" s="717" t="s">
        <v>704</v>
      </c>
      <c r="E494" s="494" t="s">
        <v>133</v>
      </c>
      <c r="F494" s="1054" t="s">
        <v>1318</v>
      </c>
      <c r="G494" s="1049">
        <v>240000</v>
      </c>
      <c r="H494" s="1038" t="s">
        <v>591</v>
      </c>
      <c r="I494" s="1029"/>
      <c r="J494" s="1065">
        <v>40088</v>
      </c>
      <c r="K494" s="1063">
        <v>60000</v>
      </c>
      <c r="L494" s="1033">
        <f>G494+K494</f>
        <v>300000</v>
      </c>
      <c r="M494" s="452" t="s">
        <v>1532</v>
      </c>
    </row>
    <row r="495" spans="1:13" ht="28.5" customHeight="1">
      <c r="A495" s="1522"/>
      <c r="B495" s="716"/>
      <c r="C495" s="716"/>
      <c r="D495" s="718"/>
      <c r="E495" s="495"/>
      <c r="F495" s="1055"/>
      <c r="G495" s="1051"/>
      <c r="H495" s="1026"/>
      <c r="I495" s="1029"/>
      <c r="J495" s="464">
        <v>40177</v>
      </c>
      <c r="K495" s="1032">
        <v>350000</v>
      </c>
      <c r="L495" s="1033">
        <f>L494+K495</f>
        <v>650000</v>
      </c>
      <c r="M495" s="421" t="s">
        <v>1772</v>
      </c>
    </row>
    <row r="496" spans="1:13" ht="28.5" customHeight="1">
      <c r="A496" s="1522"/>
      <c r="B496" s="716"/>
      <c r="C496" s="716"/>
      <c r="D496" s="718"/>
      <c r="E496" s="495"/>
      <c r="F496" s="1055"/>
      <c r="G496" s="1051"/>
      <c r="H496" s="1026"/>
      <c r="I496" s="1029"/>
      <c r="J496" s="464">
        <v>40263</v>
      </c>
      <c r="K496" s="1032">
        <v>1360000</v>
      </c>
      <c r="L496" s="1033">
        <f>L495+K496</f>
        <v>2010000</v>
      </c>
      <c r="M496" s="421" t="s">
        <v>447</v>
      </c>
    </row>
    <row r="497" spans="1:13" ht="28.5" customHeight="1">
      <c r="A497" s="1024"/>
      <c r="B497" s="457"/>
      <c r="C497" s="454"/>
      <c r="D497" s="495"/>
      <c r="E497" s="1058"/>
      <c r="F497" s="1055"/>
      <c r="G497" s="1051"/>
      <c r="H497" s="1026"/>
      <c r="I497" s="1029"/>
      <c r="J497" s="464">
        <v>40373</v>
      </c>
      <c r="K497" s="1032">
        <v>-1810000</v>
      </c>
      <c r="L497" s="1033">
        <f t="shared" ref="L497:L498" si="79">L496+K497</f>
        <v>200000</v>
      </c>
      <c r="M497" s="421" t="s">
        <v>447</v>
      </c>
    </row>
    <row r="498" spans="1:13" ht="28.5" customHeight="1">
      <c r="A498" s="1024"/>
      <c r="B498" s="1041"/>
      <c r="C498" s="1025"/>
      <c r="D498" s="1026"/>
      <c r="E498" s="1026"/>
      <c r="F498" s="1027"/>
      <c r="G498" s="1028"/>
      <c r="H498" s="1026"/>
      <c r="I498" s="1029"/>
      <c r="J498" s="464">
        <v>40451</v>
      </c>
      <c r="K498" s="1032">
        <v>235167</v>
      </c>
      <c r="L498" s="1033">
        <f t="shared" si="79"/>
        <v>435167</v>
      </c>
      <c r="M498" s="421" t="s">
        <v>447</v>
      </c>
    </row>
    <row r="499" spans="1:13" ht="28.5" customHeight="1">
      <c r="A499" s="1024"/>
      <c r="B499" s="1025"/>
      <c r="C499" s="1025"/>
      <c r="D499" s="1026"/>
      <c r="E499" s="1026"/>
      <c r="F499" s="1027"/>
      <c r="G499" s="1047"/>
      <c r="H499" s="1048"/>
      <c r="I499" s="1035"/>
      <c r="J499" s="464">
        <v>40549</v>
      </c>
      <c r="K499" s="1034">
        <v>-1</v>
      </c>
      <c r="L499" s="1033">
        <f>L498+K499</f>
        <v>435166</v>
      </c>
      <c r="M499" s="421" t="s">
        <v>447</v>
      </c>
    </row>
    <row r="500" spans="1:13" ht="28.5" customHeight="1">
      <c r="A500" s="1506">
        <v>40081</v>
      </c>
      <c r="B500" s="456" t="s">
        <v>1513</v>
      </c>
      <c r="C500" s="456" t="s">
        <v>1479</v>
      </c>
      <c r="D500" s="497" t="s">
        <v>132</v>
      </c>
      <c r="E500" s="494" t="s">
        <v>133</v>
      </c>
      <c r="F500" s="1054" t="s">
        <v>1318</v>
      </c>
      <c r="G500" s="1049">
        <v>440000</v>
      </c>
      <c r="H500" s="1038" t="s">
        <v>591</v>
      </c>
      <c r="I500" s="1029"/>
      <c r="J500" s="5">
        <v>40088</v>
      </c>
      <c r="K500" s="33">
        <v>100000</v>
      </c>
      <c r="L500" s="1033">
        <f>G500+K500</f>
        <v>540000</v>
      </c>
      <c r="M500" s="422" t="s">
        <v>1532</v>
      </c>
    </row>
    <row r="501" spans="1:13" ht="28.5" customHeight="1">
      <c r="A501" s="936"/>
      <c r="B501" s="457"/>
      <c r="C501" s="457"/>
      <c r="D501" s="498"/>
      <c r="E501" s="495"/>
      <c r="F501" s="1055"/>
      <c r="G501" s="1051"/>
      <c r="H501" s="1026"/>
      <c r="I501" s="1029"/>
      <c r="J501" s="464">
        <v>40177</v>
      </c>
      <c r="K501" s="1032">
        <v>20000</v>
      </c>
      <c r="L501" s="1033">
        <f>L500+K501</f>
        <v>560000</v>
      </c>
      <c r="M501" s="421" t="s">
        <v>1772</v>
      </c>
    </row>
    <row r="502" spans="1:13" ht="28.5" customHeight="1">
      <c r="A502" s="936"/>
      <c r="B502" s="457"/>
      <c r="C502" s="457"/>
      <c r="D502" s="498"/>
      <c r="E502" s="495"/>
      <c r="F502" s="1055"/>
      <c r="G502" s="1051"/>
      <c r="H502" s="1026"/>
      <c r="I502" s="1029"/>
      <c r="J502" s="464">
        <v>40263</v>
      </c>
      <c r="K502" s="1032">
        <v>-290000</v>
      </c>
      <c r="L502" s="1033">
        <f>L501+K502</f>
        <v>270000</v>
      </c>
      <c r="M502" s="421" t="s">
        <v>447</v>
      </c>
    </row>
    <row r="503" spans="1:13" ht="28.5" customHeight="1">
      <c r="A503" s="1024"/>
      <c r="B503" s="457"/>
      <c r="C503" s="454"/>
      <c r="D503" s="495"/>
      <c r="E503" s="1058"/>
      <c r="F503" s="1055"/>
      <c r="G503" s="1051"/>
      <c r="H503" s="1026"/>
      <c r="I503" s="1029"/>
      <c r="J503" s="464">
        <v>40373</v>
      </c>
      <c r="K503" s="1032">
        <v>-70000</v>
      </c>
      <c r="L503" s="1033">
        <f t="shared" ref="L503:L504" si="80">L502+K503</f>
        <v>200000</v>
      </c>
      <c r="M503" s="421" t="s">
        <v>447</v>
      </c>
    </row>
    <row r="504" spans="1:13" ht="28.5" customHeight="1">
      <c r="A504" s="1059"/>
      <c r="B504" s="1060"/>
      <c r="C504" s="1061"/>
      <c r="D504" s="1048"/>
      <c r="E504" s="1048"/>
      <c r="F504" s="1062"/>
      <c r="G504" s="1047"/>
      <c r="H504" s="1048"/>
      <c r="I504" s="1035"/>
      <c r="J504" s="464">
        <v>40451</v>
      </c>
      <c r="K504" s="1032">
        <v>-54944</v>
      </c>
      <c r="L504" s="1033">
        <f t="shared" si="80"/>
        <v>145056</v>
      </c>
      <c r="M504" s="421" t="s">
        <v>447</v>
      </c>
    </row>
    <row r="505" spans="1:13" ht="28.5" customHeight="1">
      <c r="A505" s="1506">
        <v>40100</v>
      </c>
      <c r="B505" s="456" t="s">
        <v>1537</v>
      </c>
      <c r="C505" s="456" t="s">
        <v>1539</v>
      </c>
      <c r="D505" s="497" t="s">
        <v>985</v>
      </c>
      <c r="E505" s="494" t="s">
        <v>133</v>
      </c>
      <c r="F505" s="1054" t="s">
        <v>1318</v>
      </c>
      <c r="G505" s="1049">
        <v>570000</v>
      </c>
      <c r="H505" s="1038" t="s">
        <v>591</v>
      </c>
      <c r="I505" s="1029"/>
      <c r="J505" s="464">
        <v>40177</v>
      </c>
      <c r="K505" s="33">
        <v>1030000</v>
      </c>
      <c r="L505" s="1033">
        <f>G505+K505</f>
        <v>1600000</v>
      </c>
      <c r="M505" s="421" t="s">
        <v>1772</v>
      </c>
    </row>
    <row r="506" spans="1:13" ht="28.5" customHeight="1">
      <c r="A506" s="936"/>
      <c r="B506" s="457"/>
      <c r="C506" s="457"/>
      <c r="D506" s="498"/>
      <c r="E506" s="495"/>
      <c r="F506" s="1055"/>
      <c r="G506" s="1051"/>
      <c r="H506" s="1026"/>
      <c r="I506" s="1029"/>
      <c r="J506" s="464">
        <v>40263</v>
      </c>
      <c r="K506" s="1032">
        <v>-880000</v>
      </c>
      <c r="L506" s="1033">
        <f>L505+K506</f>
        <v>720000</v>
      </c>
      <c r="M506" s="421" t="s">
        <v>447</v>
      </c>
    </row>
    <row r="507" spans="1:13" ht="28.5" customHeight="1">
      <c r="A507" s="1024"/>
      <c r="B507" s="457"/>
      <c r="C507" s="454"/>
      <c r="D507" s="495"/>
      <c r="E507" s="1058"/>
      <c r="F507" s="1055"/>
      <c r="G507" s="1051"/>
      <c r="H507" s="1026"/>
      <c r="I507" s="1029"/>
      <c r="J507" s="464">
        <v>40373</v>
      </c>
      <c r="K507" s="1032">
        <v>-320000</v>
      </c>
      <c r="L507" s="1033">
        <f t="shared" ref="L507:L508" si="81">L506+K507</f>
        <v>400000</v>
      </c>
      <c r="M507" s="421" t="s">
        <v>447</v>
      </c>
    </row>
    <row r="508" spans="1:13" ht="28.5" customHeight="1">
      <c r="A508" s="1024"/>
      <c r="B508" s="1041"/>
      <c r="C508" s="1025"/>
      <c r="D508" s="1026"/>
      <c r="E508" s="1026"/>
      <c r="F508" s="1027"/>
      <c r="G508" s="1028"/>
      <c r="H508" s="1026"/>
      <c r="I508" s="1029"/>
      <c r="J508" s="464">
        <v>40451</v>
      </c>
      <c r="K508" s="1032">
        <v>180222</v>
      </c>
      <c r="L508" s="1033">
        <f t="shared" si="81"/>
        <v>580222</v>
      </c>
      <c r="M508" s="421" t="s">
        <v>447</v>
      </c>
    </row>
    <row r="509" spans="1:13" ht="28.5" customHeight="1">
      <c r="A509" s="1024"/>
      <c r="B509" s="1025"/>
      <c r="C509" s="1025"/>
      <c r="D509" s="1026"/>
      <c r="E509" s="1026"/>
      <c r="F509" s="1027"/>
      <c r="G509" s="1047"/>
      <c r="H509" s="1048"/>
      <c r="I509" s="1035"/>
      <c r="J509" s="464">
        <v>40549</v>
      </c>
      <c r="K509" s="1034">
        <v>-1</v>
      </c>
      <c r="L509" s="1033">
        <f>L508+K509</f>
        <v>580221</v>
      </c>
      <c r="M509" s="421" t="s">
        <v>447</v>
      </c>
    </row>
    <row r="510" spans="1:13" ht="28.5" customHeight="1">
      <c r="A510" s="1506">
        <v>40100</v>
      </c>
      <c r="B510" s="456" t="s">
        <v>1538</v>
      </c>
      <c r="C510" s="456" t="s">
        <v>1368</v>
      </c>
      <c r="D510" s="497" t="s">
        <v>1122</v>
      </c>
      <c r="E510" s="494" t="s">
        <v>133</v>
      </c>
      <c r="F510" s="1054" t="s">
        <v>1318</v>
      </c>
      <c r="G510" s="1049">
        <v>4860000</v>
      </c>
      <c r="H510" s="1038" t="s">
        <v>591</v>
      </c>
      <c r="I510" s="1029"/>
      <c r="J510" s="464">
        <v>40177</v>
      </c>
      <c r="K510" s="33">
        <v>-2900000</v>
      </c>
      <c r="L510" s="1033">
        <f>G510+K510</f>
        <v>1960000</v>
      </c>
      <c r="M510" s="421" t="s">
        <v>1772</v>
      </c>
    </row>
    <row r="511" spans="1:13" ht="28.5" customHeight="1">
      <c r="A511" s="936"/>
      <c r="B511" s="457"/>
      <c r="C511" s="457"/>
      <c r="D511" s="498"/>
      <c r="E511" s="495"/>
      <c r="F511" s="1055"/>
      <c r="G511" s="1051"/>
      <c r="H511" s="1026"/>
      <c r="I511" s="1029"/>
      <c r="J511" s="464">
        <v>40263</v>
      </c>
      <c r="K511" s="1032">
        <v>-1600000</v>
      </c>
      <c r="L511" s="1033">
        <f>L510+K511</f>
        <v>360000</v>
      </c>
      <c r="M511" s="421" t="s">
        <v>447</v>
      </c>
    </row>
    <row r="512" spans="1:13" ht="28.5" customHeight="1">
      <c r="A512" s="1024"/>
      <c r="B512" s="457"/>
      <c r="C512" s="454"/>
      <c r="D512" s="495"/>
      <c r="E512" s="1058"/>
      <c r="F512" s="1055"/>
      <c r="G512" s="1051"/>
      <c r="H512" s="1026"/>
      <c r="I512" s="1029"/>
      <c r="J512" s="464">
        <v>40373</v>
      </c>
      <c r="K512" s="1032">
        <v>-260000</v>
      </c>
      <c r="L512" s="1033">
        <f t="shared" ref="L512:L513" si="82">L511+K512</f>
        <v>100000</v>
      </c>
      <c r="M512" s="421" t="s">
        <v>447</v>
      </c>
    </row>
    <row r="513" spans="1:13" ht="28.5" customHeight="1">
      <c r="A513" s="1024"/>
      <c r="B513" s="1041"/>
      <c r="C513" s="1025"/>
      <c r="D513" s="1026"/>
      <c r="E513" s="1026"/>
      <c r="F513" s="1027"/>
      <c r="G513" s="1028"/>
      <c r="H513" s="1026"/>
      <c r="I513" s="1029"/>
      <c r="J513" s="464">
        <v>40451</v>
      </c>
      <c r="K513" s="1032">
        <v>45056</v>
      </c>
      <c r="L513" s="1033">
        <f t="shared" si="82"/>
        <v>145056</v>
      </c>
      <c r="M513" s="421" t="s">
        <v>447</v>
      </c>
    </row>
    <row r="514" spans="1:13" ht="28.5" customHeight="1">
      <c r="A514" s="1059"/>
      <c r="B514" s="1061"/>
      <c r="C514" s="1061"/>
      <c r="D514" s="1048"/>
      <c r="E514" s="1048"/>
      <c r="F514" s="1062"/>
      <c r="G514" s="1047"/>
      <c r="H514" s="1048"/>
      <c r="I514" s="1035"/>
      <c r="J514" s="464">
        <v>40611</v>
      </c>
      <c r="K514" s="1034">
        <v>-145056</v>
      </c>
      <c r="L514" s="1033">
        <f>L513+K514</f>
        <v>0</v>
      </c>
      <c r="M514" s="421" t="s">
        <v>1436</v>
      </c>
    </row>
    <row r="515" spans="1:13" ht="29.25" customHeight="1">
      <c r="A515" s="1506">
        <v>40107</v>
      </c>
      <c r="B515" s="456" t="s">
        <v>1541</v>
      </c>
      <c r="C515" s="456" t="s">
        <v>1414</v>
      </c>
      <c r="D515" s="497" t="s">
        <v>581</v>
      </c>
      <c r="E515" s="494" t="s">
        <v>133</v>
      </c>
      <c r="F515" s="1054" t="s">
        <v>1318</v>
      </c>
      <c r="G515" s="1049">
        <v>410000</v>
      </c>
      <c r="H515" s="1038" t="s">
        <v>591</v>
      </c>
      <c r="I515" s="1029"/>
      <c r="J515" s="270">
        <v>40200</v>
      </c>
      <c r="K515" s="33">
        <v>20000</v>
      </c>
      <c r="L515" s="1033">
        <f>K515+G515</f>
        <v>430000</v>
      </c>
      <c r="M515" s="423" t="s">
        <v>1773</v>
      </c>
    </row>
    <row r="516" spans="1:13" ht="29.25" customHeight="1">
      <c r="A516" s="936"/>
      <c r="B516" s="457"/>
      <c r="C516" s="457"/>
      <c r="D516" s="498"/>
      <c r="E516" s="495"/>
      <c r="F516" s="1055"/>
      <c r="G516" s="1051"/>
      <c r="H516" s="1026"/>
      <c r="I516" s="1029"/>
      <c r="J516" s="464">
        <v>40263</v>
      </c>
      <c r="K516" s="1032">
        <v>400000</v>
      </c>
      <c r="L516" s="1033">
        <f>L515+K516</f>
        <v>830000</v>
      </c>
      <c r="M516" s="421" t="s">
        <v>447</v>
      </c>
    </row>
    <row r="517" spans="1:13" ht="28.5" customHeight="1">
      <c r="A517" s="1024"/>
      <c r="B517" s="457"/>
      <c r="C517" s="454"/>
      <c r="D517" s="495"/>
      <c r="E517" s="1058"/>
      <c r="F517" s="1055"/>
      <c r="G517" s="1051"/>
      <c r="H517" s="1026"/>
      <c r="I517" s="1029"/>
      <c r="J517" s="464">
        <v>40373</v>
      </c>
      <c r="K517" s="1032">
        <v>-430000</v>
      </c>
      <c r="L517" s="1033">
        <f t="shared" ref="L517:L518" si="83">L516+K517</f>
        <v>400000</v>
      </c>
      <c r="M517" s="421" t="s">
        <v>447</v>
      </c>
    </row>
    <row r="518" spans="1:13" ht="28.5" customHeight="1">
      <c r="A518" s="1024"/>
      <c r="B518" s="1041"/>
      <c r="C518" s="1025"/>
      <c r="D518" s="1026"/>
      <c r="E518" s="1026"/>
      <c r="F518" s="1027"/>
      <c r="G518" s="1028"/>
      <c r="H518" s="1026"/>
      <c r="I518" s="1029"/>
      <c r="J518" s="464">
        <v>40451</v>
      </c>
      <c r="K518" s="1032">
        <v>180222</v>
      </c>
      <c r="L518" s="1033">
        <f t="shared" si="83"/>
        <v>580222</v>
      </c>
      <c r="M518" s="421" t="s">
        <v>447</v>
      </c>
    </row>
    <row r="519" spans="1:13" ht="28.5" customHeight="1">
      <c r="A519" s="1024"/>
      <c r="B519" s="1025"/>
      <c r="C519" s="1025"/>
      <c r="D519" s="1026"/>
      <c r="E519" s="1026"/>
      <c r="F519" s="1027"/>
      <c r="G519" s="1047"/>
      <c r="H519" s="1048"/>
      <c r="I519" s="1035"/>
      <c r="J519" s="464">
        <v>40549</v>
      </c>
      <c r="K519" s="1034">
        <v>-1</v>
      </c>
      <c r="L519" s="1033">
        <f>L518+K519</f>
        <v>580221</v>
      </c>
      <c r="M519" s="421" t="s">
        <v>447</v>
      </c>
    </row>
    <row r="520" spans="1:13" ht="29.25" customHeight="1">
      <c r="A520" s="1506">
        <v>40109</v>
      </c>
      <c r="B520" s="456" t="s">
        <v>1544</v>
      </c>
      <c r="C520" s="456" t="s">
        <v>1545</v>
      </c>
      <c r="D520" s="497" t="s">
        <v>1074</v>
      </c>
      <c r="E520" s="494" t="s">
        <v>133</v>
      </c>
      <c r="F520" s="1054" t="s">
        <v>1318</v>
      </c>
      <c r="G520" s="1049">
        <v>93660000</v>
      </c>
      <c r="H520" s="1038" t="s">
        <v>591</v>
      </c>
      <c r="I520" s="1029"/>
      <c r="J520" s="5">
        <v>40200</v>
      </c>
      <c r="K520" s="33">
        <v>4370000</v>
      </c>
      <c r="L520" s="1033">
        <f>K520+G520</f>
        <v>98030000</v>
      </c>
      <c r="M520" s="423" t="s">
        <v>1773</v>
      </c>
    </row>
    <row r="521" spans="1:13" ht="29.25" customHeight="1">
      <c r="A521" s="936"/>
      <c r="B521" s="457"/>
      <c r="C521" s="457"/>
      <c r="D521" s="498"/>
      <c r="E521" s="495"/>
      <c r="F521" s="1055"/>
      <c r="G521" s="1051"/>
      <c r="H521" s="1026"/>
      <c r="I521" s="1029"/>
      <c r="J521" s="464">
        <v>40263</v>
      </c>
      <c r="K521" s="1032">
        <v>23880000</v>
      </c>
      <c r="L521" s="1033">
        <f>L520+K521</f>
        <v>121910000</v>
      </c>
      <c r="M521" s="421" t="s">
        <v>447</v>
      </c>
    </row>
    <row r="522" spans="1:13" ht="28.5" customHeight="1">
      <c r="A522" s="1024"/>
      <c r="B522" s="457"/>
      <c r="C522" s="454"/>
      <c r="D522" s="495"/>
      <c r="E522" s="1058"/>
      <c r="F522" s="1055"/>
      <c r="G522" s="1051"/>
      <c r="H522" s="1026"/>
      <c r="I522" s="1029"/>
      <c r="J522" s="464">
        <v>40373</v>
      </c>
      <c r="K522" s="1032">
        <v>-16610000</v>
      </c>
      <c r="L522" s="1033">
        <f t="shared" ref="L522:L523" si="84">L521+K522</f>
        <v>105300000</v>
      </c>
      <c r="M522" s="421" t="s">
        <v>447</v>
      </c>
    </row>
    <row r="523" spans="1:13" ht="28.5" customHeight="1">
      <c r="A523" s="1024"/>
      <c r="B523" s="1041"/>
      <c r="C523" s="1025"/>
      <c r="D523" s="1026"/>
      <c r="E523" s="1026"/>
      <c r="F523" s="1027"/>
      <c r="G523" s="1028"/>
      <c r="H523" s="1026"/>
      <c r="I523" s="1029"/>
      <c r="J523" s="464">
        <v>40451</v>
      </c>
      <c r="K523" s="1032">
        <v>1751033</v>
      </c>
      <c r="L523" s="1033">
        <f t="shared" si="84"/>
        <v>107051033</v>
      </c>
      <c r="M523" s="421" t="s">
        <v>447</v>
      </c>
    </row>
    <row r="524" spans="1:13" ht="28.5" customHeight="1">
      <c r="A524" s="1024"/>
      <c r="B524" s="1025"/>
      <c r="C524" s="1025"/>
      <c r="D524" s="1026"/>
      <c r="E524" s="1026"/>
      <c r="F524" s="1027"/>
      <c r="G524" s="1047"/>
      <c r="H524" s="1048"/>
      <c r="I524" s="1035"/>
      <c r="J524" s="464">
        <v>40549</v>
      </c>
      <c r="K524" s="1034">
        <v>-77</v>
      </c>
      <c r="L524" s="1033">
        <f>L523+K524</f>
        <v>107050956</v>
      </c>
      <c r="M524" s="421" t="s">
        <v>447</v>
      </c>
    </row>
    <row r="525" spans="1:13" ht="29.25" customHeight="1">
      <c r="A525" s="1506">
        <v>40109</v>
      </c>
      <c r="B525" s="456" t="s">
        <v>1546</v>
      </c>
      <c r="C525" s="456" t="s">
        <v>1547</v>
      </c>
      <c r="D525" s="497" t="s">
        <v>1548</v>
      </c>
      <c r="E525" s="494" t="s">
        <v>133</v>
      </c>
      <c r="F525" s="1054" t="s">
        <v>1318</v>
      </c>
      <c r="G525" s="1049">
        <v>760000</v>
      </c>
      <c r="H525" s="1038" t="s">
        <v>591</v>
      </c>
      <c r="I525" s="1029"/>
      <c r="J525" s="270">
        <v>40200</v>
      </c>
      <c r="K525" s="33">
        <v>40000</v>
      </c>
      <c r="L525" s="1033">
        <f>K525+G525</f>
        <v>800000</v>
      </c>
      <c r="M525" s="423" t="s">
        <v>1773</v>
      </c>
    </row>
    <row r="526" spans="1:13" ht="29.25" customHeight="1">
      <c r="A526" s="936"/>
      <c r="B526" s="457"/>
      <c r="C526" s="457"/>
      <c r="D526" s="498"/>
      <c r="E526" s="495"/>
      <c r="F526" s="1055"/>
      <c r="G526" s="1051"/>
      <c r="H526" s="1026"/>
      <c r="I526" s="1029"/>
      <c r="J526" s="464">
        <v>40263</v>
      </c>
      <c r="K526" s="1032">
        <v>-760000</v>
      </c>
      <c r="L526" s="1033">
        <f>L525+K526</f>
        <v>40000</v>
      </c>
      <c r="M526" s="421" t="s">
        <v>447</v>
      </c>
    </row>
    <row r="527" spans="1:13" ht="29.25" customHeight="1">
      <c r="A527" s="936"/>
      <c r="B527" s="457"/>
      <c r="C527" s="457"/>
      <c r="D527" s="498"/>
      <c r="E527" s="495"/>
      <c r="F527" s="1055"/>
      <c r="G527" s="1051"/>
      <c r="H527" s="1026"/>
      <c r="I527" s="1029"/>
      <c r="J527" s="464">
        <v>40310</v>
      </c>
      <c r="K527" s="1032">
        <v>2630000</v>
      </c>
      <c r="L527" s="1033">
        <f>L526+K527</f>
        <v>2670000</v>
      </c>
      <c r="M527" s="421" t="s">
        <v>447</v>
      </c>
    </row>
    <row r="528" spans="1:13" ht="28.5" customHeight="1">
      <c r="A528" s="1024"/>
      <c r="B528" s="457"/>
      <c r="C528" s="454"/>
      <c r="D528" s="495"/>
      <c r="E528" s="1058"/>
      <c r="F528" s="1055"/>
      <c r="G528" s="1051"/>
      <c r="H528" s="1026"/>
      <c r="I528" s="1029"/>
      <c r="J528" s="464">
        <v>40373</v>
      </c>
      <c r="K528" s="1032">
        <v>-770000</v>
      </c>
      <c r="L528" s="1033">
        <f t="shared" ref="L528:L529" si="85">L527+K528</f>
        <v>1900000</v>
      </c>
      <c r="M528" s="421" t="s">
        <v>447</v>
      </c>
    </row>
    <row r="529" spans="1:13" ht="28.5" customHeight="1">
      <c r="A529" s="1024"/>
      <c r="B529" s="1041"/>
      <c r="C529" s="1025"/>
      <c r="D529" s="1026"/>
      <c r="E529" s="1026"/>
      <c r="F529" s="1027"/>
      <c r="G529" s="1028"/>
      <c r="H529" s="1026"/>
      <c r="I529" s="1029"/>
      <c r="J529" s="464">
        <v>40451</v>
      </c>
      <c r="K529" s="1032">
        <v>565945</v>
      </c>
      <c r="L529" s="1033">
        <f t="shared" si="85"/>
        <v>2465945</v>
      </c>
      <c r="M529" s="421" t="s">
        <v>447</v>
      </c>
    </row>
    <row r="530" spans="1:13" ht="28.5" customHeight="1">
      <c r="A530" s="1024"/>
      <c r="B530" s="1025"/>
      <c r="C530" s="1025"/>
      <c r="D530" s="1026"/>
      <c r="E530" s="1026"/>
      <c r="F530" s="1027"/>
      <c r="G530" s="1047"/>
      <c r="H530" s="1048"/>
      <c r="I530" s="1035"/>
      <c r="J530" s="464">
        <v>40549</v>
      </c>
      <c r="K530" s="1034">
        <v>-4</v>
      </c>
      <c r="L530" s="1033">
        <f>L529+K530</f>
        <v>2465941</v>
      </c>
      <c r="M530" s="421" t="s">
        <v>447</v>
      </c>
    </row>
    <row r="531" spans="1:13" ht="29.25" customHeight="1">
      <c r="A531" s="81">
        <v>40114</v>
      </c>
      <c r="B531" s="1519" t="s">
        <v>1550</v>
      </c>
      <c r="C531" s="1519" t="s">
        <v>1551</v>
      </c>
      <c r="D531" s="1520" t="s">
        <v>1026</v>
      </c>
      <c r="E531" s="597" t="s">
        <v>133</v>
      </c>
      <c r="F531" s="1072" t="s">
        <v>1318</v>
      </c>
      <c r="G531" s="1073">
        <v>1070000</v>
      </c>
      <c r="H531" s="1045" t="s">
        <v>591</v>
      </c>
      <c r="I531" s="1035"/>
      <c r="J531" s="5">
        <v>40289</v>
      </c>
      <c r="K531" s="33">
        <v>-1070000</v>
      </c>
      <c r="L531" s="1033">
        <v>0</v>
      </c>
      <c r="M531" s="423" t="s">
        <v>1436</v>
      </c>
    </row>
    <row r="532" spans="1:13" ht="29.25" customHeight="1">
      <c r="A532" s="81">
        <v>40114</v>
      </c>
      <c r="B532" s="1519" t="s">
        <v>1552</v>
      </c>
      <c r="C532" s="1519" t="s">
        <v>1553</v>
      </c>
      <c r="D532" s="1520" t="s">
        <v>1548</v>
      </c>
      <c r="E532" s="597" t="s">
        <v>133</v>
      </c>
      <c r="F532" s="1072" t="s">
        <v>1318</v>
      </c>
      <c r="G532" s="1073">
        <v>510000</v>
      </c>
      <c r="H532" s="1045" t="s">
        <v>591</v>
      </c>
      <c r="I532" s="1035"/>
      <c r="J532" s="5">
        <v>40289</v>
      </c>
      <c r="K532" s="33">
        <v>-510000</v>
      </c>
      <c r="L532" s="1033">
        <v>0</v>
      </c>
      <c r="M532" s="423" t="s">
        <v>1436</v>
      </c>
    </row>
    <row r="533" spans="1:13" ht="29.25" customHeight="1">
      <c r="A533" s="1506">
        <v>40116</v>
      </c>
      <c r="B533" s="1504" t="s">
        <v>1616</v>
      </c>
      <c r="C533" s="1504" t="s">
        <v>1617</v>
      </c>
      <c r="D533" s="717" t="s">
        <v>985</v>
      </c>
      <c r="E533" s="494" t="s">
        <v>133</v>
      </c>
      <c r="F533" s="1054" t="s">
        <v>1318</v>
      </c>
      <c r="G533" s="1049">
        <v>70000</v>
      </c>
      <c r="H533" s="1038" t="s">
        <v>591</v>
      </c>
      <c r="I533" s="1029"/>
      <c r="J533" s="5">
        <v>40200</v>
      </c>
      <c r="K533" s="33">
        <v>10000</v>
      </c>
      <c r="L533" s="1033">
        <f t="shared" ref="L533:L558" si="86">K533+G533</f>
        <v>80000</v>
      </c>
      <c r="M533" s="423" t="s">
        <v>1773</v>
      </c>
    </row>
    <row r="534" spans="1:13" ht="29.25" customHeight="1">
      <c r="A534" s="936"/>
      <c r="B534" s="716"/>
      <c r="C534" s="716"/>
      <c r="D534" s="718"/>
      <c r="E534" s="495"/>
      <c r="F534" s="1055"/>
      <c r="G534" s="1051"/>
      <c r="H534" s="1026"/>
      <c r="I534" s="1029"/>
      <c r="J534" s="464">
        <v>40263</v>
      </c>
      <c r="K534" s="1032">
        <v>10000</v>
      </c>
      <c r="L534" s="1033">
        <f>L533+K534</f>
        <v>90000</v>
      </c>
      <c r="M534" s="421" t="s">
        <v>447</v>
      </c>
    </row>
    <row r="535" spans="1:13" ht="28.5" customHeight="1">
      <c r="A535" s="1024"/>
      <c r="B535" s="457"/>
      <c r="C535" s="454"/>
      <c r="D535" s="495"/>
      <c r="E535" s="1058"/>
      <c r="F535" s="1055"/>
      <c r="G535" s="1051"/>
      <c r="H535" s="1026"/>
      <c r="I535" s="1029"/>
      <c r="J535" s="464">
        <v>40373</v>
      </c>
      <c r="K535" s="1032">
        <v>10000</v>
      </c>
      <c r="L535" s="1033">
        <f t="shared" ref="L535:L536" si="87">L534+K535</f>
        <v>100000</v>
      </c>
      <c r="M535" s="421" t="s">
        <v>447</v>
      </c>
    </row>
    <row r="536" spans="1:13" ht="28.5" customHeight="1">
      <c r="A536" s="1059"/>
      <c r="B536" s="1060"/>
      <c r="C536" s="1061"/>
      <c r="D536" s="1048"/>
      <c r="E536" s="1048"/>
      <c r="F536" s="1062"/>
      <c r="G536" s="1047"/>
      <c r="H536" s="1048"/>
      <c r="I536" s="1035"/>
      <c r="J536" s="464">
        <v>40451</v>
      </c>
      <c r="K536" s="1032">
        <v>45056</v>
      </c>
      <c r="L536" s="1033">
        <f t="shared" si="87"/>
        <v>145056</v>
      </c>
      <c r="M536" s="421" t="s">
        <v>447</v>
      </c>
    </row>
    <row r="537" spans="1:13" ht="29.25" customHeight="1">
      <c r="A537" s="1506">
        <v>40123</v>
      </c>
      <c r="B537" s="1504" t="s">
        <v>1626</v>
      </c>
      <c r="C537" s="1504" t="s">
        <v>1251</v>
      </c>
      <c r="D537" s="717" t="s">
        <v>1261</v>
      </c>
      <c r="E537" s="494" t="s">
        <v>133</v>
      </c>
      <c r="F537" s="1054" t="s">
        <v>1318</v>
      </c>
      <c r="G537" s="1049">
        <v>700000</v>
      </c>
      <c r="H537" s="1038" t="s">
        <v>591</v>
      </c>
      <c r="I537" s="1029"/>
      <c r="J537" s="270">
        <v>40200</v>
      </c>
      <c r="K537" s="33">
        <v>40000</v>
      </c>
      <c r="L537" s="1033">
        <f t="shared" si="86"/>
        <v>740000</v>
      </c>
      <c r="M537" s="423" t="s">
        <v>1773</v>
      </c>
    </row>
    <row r="538" spans="1:13" ht="29.25" customHeight="1">
      <c r="A538" s="936"/>
      <c r="B538" s="716"/>
      <c r="C538" s="716"/>
      <c r="D538" s="718"/>
      <c r="E538" s="495"/>
      <c r="F538" s="1055"/>
      <c r="G538" s="1051"/>
      <c r="H538" s="1026"/>
      <c r="I538" s="1029"/>
      <c r="J538" s="464">
        <v>40263</v>
      </c>
      <c r="K538" s="1032">
        <v>50000</v>
      </c>
      <c r="L538" s="1033">
        <f>L537+K538</f>
        <v>790000</v>
      </c>
      <c r="M538" s="421" t="s">
        <v>447</v>
      </c>
    </row>
    <row r="539" spans="1:13" ht="28.5" customHeight="1">
      <c r="A539" s="1024"/>
      <c r="B539" s="457"/>
      <c r="C539" s="454"/>
      <c r="D539" s="495"/>
      <c r="E539" s="1058"/>
      <c r="F539" s="1055"/>
      <c r="G539" s="1051"/>
      <c r="H539" s="1026"/>
      <c r="I539" s="1029"/>
      <c r="J539" s="464">
        <v>40373</v>
      </c>
      <c r="K539" s="1032">
        <v>1310000</v>
      </c>
      <c r="L539" s="1033">
        <f t="shared" ref="L539:L540" si="88">L538+K539</f>
        <v>2100000</v>
      </c>
      <c r="M539" s="421" t="s">
        <v>447</v>
      </c>
    </row>
    <row r="540" spans="1:13" ht="28.5" customHeight="1">
      <c r="A540" s="1024"/>
      <c r="B540" s="1041"/>
      <c r="C540" s="1025"/>
      <c r="D540" s="1026"/>
      <c r="E540" s="1026"/>
      <c r="F540" s="1027"/>
      <c r="G540" s="1028"/>
      <c r="H540" s="1026"/>
      <c r="I540" s="1029"/>
      <c r="J540" s="464">
        <v>40451</v>
      </c>
      <c r="K540" s="1032">
        <v>75834</v>
      </c>
      <c r="L540" s="1033">
        <f t="shared" si="88"/>
        <v>2175834</v>
      </c>
      <c r="M540" s="421" t="s">
        <v>447</v>
      </c>
    </row>
    <row r="541" spans="1:13" ht="28.5" customHeight="1">
      <c r="A541" s="1024"/>
      <c r="B541" s="1025"/>
      <c r="C541" s="1025"/>
      <c r="D541" s="1026"/>
      <c r="E541" s="1026"/>
      <c r="F541" s="1027"/>
      <c r="G541" s="1047"/>
      <c r="H541" s="1048"/>
      <c r="I541" s="1035"/>
      <c r="J541" s="464">
        <v>40549</v>
      </c>
      <c r="K541" s="1034">
        <v>-3</v>
      </c>
      <c r="L541" s="1033">
        <f>L540+K541</f>
        <v>2175831</v>
      </c>
      <c r="M541" s="421" t="s">
        <v>447</v>
      </c>
    </row>
    <row r="542" spans="1:13" ht="29.25" customHeight="1">
      <c r="A542" s="1506">
        <v>40135</v>
      </c>
      <c r="B542" s="1504" t="s">
        <v>1633</v>
      </c>
      <c r="C542" s="1504" t="s">
        <v>1073</v>
      </c>
      <c r="D542" s="717" t="s">
        <v>1074</v>
      </c>
      <c r="E542" s="494" t="s">
        <v>133</v>
      </c>
      <c r="F542" s="1054" t="s">
        <v>1318</v>
      </c>
      <c r="G542" s="1049">
        <v>18960000</v>
      </c>
      <c r="H542" s="1038" t="s">
        <v>591</v>
      </c>
      <c r="I542" s="1029"/>
      <c r="J542" s="5">
        <v>40200</v>
      </c>
      <c r="K542" s="33">
        <v>890000</v>
      </c>
      <c r="L542" s="1033">
        <f t="shared" si="86"/>
        <v>19850000</v>
      </c>
      <c r="M542" s="423" t="s">
        <v>1773</v>
      </c>
    </row>
    <row r="543" spans="1:13" ht="29.25" customHeight="1">
      <c r="A543" s="936"/>
      <c r="B543" s="716"/>
      <c r="C543" s="716"/>
      <c r="D543" s="718"/>
      <c r="E543" s="495"/>
      <c r="F543" s="1055"/>
      <c r="G543" s="1051"/>
      <c r="H543" s="1026"/>
      <c r="I543" s="1029"/>
      <c r="J543" s="464">
        <v>40263</v>
      </c>
      <c r="K543" s="1032">
        <v>3840000</v>
      </c>
      <c r="L543" s="1033">
        <f>L542+K543</f>
        <v>23690000</v>
      </c>
      <c r="M543" s="421" t="s">
        <v>447</v>
      </c>
    </row>
    <row r="544" spans="1:13" ht="28.5" customHeight="1">
      <c r="A544" s="1024"/>
      <c r="B544" s="457"/>
      <c r="C544" s="454"/>
      <c r="D544" s="495"/>
      <c r="E544" s="1058"/>
      <c r="F544" s="1055"/>
      <c r="G544" s="1051"/>
      <c r="H544" s="1026"/>
      <c r="I544" s="1029"/>
      <c r="J544" s="464">
        <v>40373</v>
      </c>
      <c r="K544" s="1032">
        <v>-2890000</v>
      </c>
      <c r="L544" s="1033">
        <f t="shared" ref="L544:L545" si="89">L543+K544</f>
        <v>20800000</v>
      </c>
      <c r="M544" s="421" t="s">
        <v>447</v>
      </c>
    </row>
    <row r="545" spans="1:13" ht="28.5" customHeight="1">
      <c r="A545" s="1024"/>
      <c r="B545" s="1041"/>
      <c r="C545" s="1025"/>
      <c r="D545" s="1026"/>
      <c r="E545" s="1026"/>
      <c r="F545" s="1027"/>
      <c r="G545" s="1028"/>
      <c r="H545" s="1026"/>
      <c r="I545" s="1029"/>
      <c r="J545" s="464">
        <v>40451</v>
      </c>
      <c r="K545" s="1032">
        <v>9661676</v>
      </c>
      <c r="L545" s="1033">
        <f t="shared" si="89"/>
        <v>30461676</v>
      </c>
      <c r="M545" s="421" t="s">
        <v>447</v>
      </c>
    </row>
    <row r="546" spans="1:13" ht="28.5" customHeight="1">
      <c r="A546" s="1024"/>
      <c r="B546" s="1025"/>
      <c r="C546" s="1025"/>
      <c r="D546" s="1026"/>
      <c r="E546" s="1026"/>
      <c r="F546" s="1027"/>
      <c r="G546" s="1028"/>
      <c r="H546" s="1026"/>
      <c r="I546" s="1029"/>
      <c r="J546" s="464">
        <v>40549</v>
      </c>
      <c r="K546" s="1034">
        <v>-46</v>
      </c>
      <c r="L546" s="1033">
        <f>L545+K546</f>
        <v>30461630</v>
      </c>
      <c r="M546" s="421" t="s">
        <v>447</v>
      </c>
    </row>
    <row r="547" spans="1:13" ht="28.5" customHeight="1">
      <c r="A547" s="1024"/>
      <c r="B547" s="1025"/>
      <c r="C547" s="1025"/>
      <c r="D547" s="1026"/>
      <c r="E547" s="1026"/>
      <c r="F547" s="1027"/>
      <c r="G547" s="1028"/>
      <c r="H547" s="1026"/>
      <c r="I547" s="1029"/>
      <c r="J547" s="464">
        <v>40556</v>
      </c>
      <c r="K547" s="1034">
        <v>1600000</v>
      </c>
      <c r="L547" s="1033">
        <f>L546+K547</f>
        <v>32061630</v>
      </c>
      <c r="M547" s="421" t="s">
        <v>1973</v>
      </c>
    </row>
    <row r="548" spans="1:13" ht="28.5" customHeight="1">
      <c r="A548" s="1024"/>
      <c r="B548" s="1025"/>
      <c r="C548" s="1025"/>
      <c r="D548" s="1026"/>
      <c r="E548" s="1026"/>
      <c r="F548" s="1027"/>
      <c r="G548" s="1047"/>
      <c r="H548" s="1048"/>
      <c r="I548" s="1035"/>
      <c r="J548" s="464">
        <v>40590</v>
      </c>
      <c r="K548" s="1034">
        <v>1400000</v>
      </c>
      <c r="L548" s="1033">
        <f>L547+K548</f>
        <v>33461630</v>
      </c>
      <c r="M548" s="421" t="s">
        <v>1973</v>
      </c>
    </row>
    <row r="549" spans="1:13" ht="29.25" customHeight="1">
      <c r="A549" s="1506">
        <v>40135</v>
      </c>
      <c r="B549" s="1504" t="s">
        <v>1634</v>
      </c>
      <c r="C549" s="1504" t="s">
        <v>1635</v>
      </c>
      <c r="D549" s="717" t="s">
        <v>581</v>
      </c>
      <c r="E549" s="494" t="s">
        <v>133</v>
      </c>
      <c r="F549" s="1054" t="s">
        <v>1318</v>
      </c>
      <c r="G549" s="1049">
        <v>1670000</v>
      </c>
      <c r="H549" s="1038" t="s">
        <v>591</v>
      </c>
      <c r="I549" s="1029"/>
      <c r="J549" s="270">
        <v>40200</v>
      </c>
      <c r="K549" s="33">
        <v>80000</v>
      </c>
      <c r="L549" s="1033">
        <f t="shared" si="86"/>
        <v>1750000</v>
      </c>
      <c r="M549" s="423" t="s">
        <v>1773</v>
      </c>
    </row>
    <row r="550" spans="1:13" ht="29.25" customHeight="1">
      <c r="A550" s="936"/>
      <c r="B550" s="716"/>
      <c r="C550" s="716"/>
      <c r="D550" s="718"/>
      <c r="E550" s="495"/>
      <c r="F550" s="1055"/>
      <c r="G550" s="1051"/>
      <c r="H550" s="1026"/>
      <c r="I550" s="1029"/>
      <c r="J550" s="464">
        <v>40263</v>
      </c>
      <c r="K550" s="1032">
        <v>330000</v>
      </c>
      <c r="L550" s="1033">
        <f>L549+K550</f>
        <v>2080000</v>
      </c>
      <c r="M550" s="421" t="s">
        <v>447</v>
      </c>
    </row>
    <row r="551" spans="1:13" ht="28.5" customHeight="1">
      <c r="A551" s="1024"/>
      <c r="B551" s="457"/>
      <c r="C551" s="454"/>
      <c r="D551" s="495"/>
      <c r="E551" s="1058"/>
      <c r="F551" s="1055"/>
      <c r="G551" s="1051"/>
      <c r="H551" s="1026"/>
      <c r="I551" s="1029"/>
      <c r="J551" s="464">
        <v>40373</v>
      </c>
      <c r="K551" s="1032">
        <v>-1080000</v>
      </c>
      <c r="L551" s="1033">
        <f t="shared" ref="L551:L552" si="90">L550+K551</f>
        <v>1000000</v>
      </c>
      <c r="M551" s="421" t="s">
        <v>447</v>
      </c>
    </row>
    <row r="552" spans="1:13" ht="28.5" customHeight="1">
      <c r="A552" s="1024"/>
      <c r="B552" s="1041"/>
      <c r="C552" s="1025"/>
      <c r="D552" s="1026"/>
      <c r="E552" s="1026"/>
      <c r="F552" s="1027"/>
      <c r="G552" s="1028"/>
      <c r="H552" s="1026"/>
      <c r="I552" s="1029"/>
      <c r="J552" s="464">
        <v>40451</v>
      </c>
      <c r="K552" s="1032">
        <v>160445</v>
      </c>
      <c r="L552" s="1033">
        <f t="shared" si="90"/>
        <v>1160445</v>
      </c>
      <c r="M552" s="421" t="s">
        <v>447</v>
      </c>
    </row>
    <row r="553" spans="1:13" ht="28.5" customHeight="1">
      <c r="A553" s="1024"/>
      <c r="B553" s="1025"/>
      <c r="C553" s="1025"/>
      <c r="D553" s="1026"/>
      <c r="E553" s="1026"/>
      <c r="F553" s="1027"/>
      <c r="G553" s="1047"/>
      <c r="H553" s="1048"/>
      <c r="I553" s="1035"/>
      <c r="J553" s="464">
        <v>40549</v>
      </c>
      <c r="K553" s="1034">
        <v>-1</v>
      </c>
      <c r="L553" s="1033">
        <f>L552+K553</f>
        <v>1160444</v>
      </c>
      <c r="M553" s="421" t="s">
        <v>447</v>
      </c>
    </row>
    <row r="554" spans="1:13" ht="29.25" customHeight="1">
      <c r="A554" s="1506">
        <v>40135</v>
      </c>
      <c r="B554" s="1504" t="s">
        <v>1636</v>
      </c>
      <c r="C554" s="1504" t="s">
        <v>303</v>
      </c>
      <c r="D554" s="717" t="s">
        <v>1074</v>
      </c>
      <c r="E554" s="494" t="s">
        <v>133</v>
      </c>
      <c r="F554" s="1054" t="s">
        <v>1318</v>
      </c>
      <c r="G554" s="1049">
        <v>20000</v>
      </c>
      <c r="H554" s="1038" t="s">
        <v>591</v>
      </c>
      <c r="I554" s="1029"/>
      <c r="J554" s="5">
        <v>40200</v>
      </c>
      <c r="K554" s="33">
        <v>0</v>
      </c>
      <c r="L554" s="1033">
        <f t="shared" si="86"/>
        <v>20000</v>
      </c>
      <c r="M554" s="423" t="s">
        <v>1773</v>
      </c>
    </row>
    <row r="555" spans="1:13" ht="29.25" customHeight="1">
      <c r="A555" s="936"/>
      <c r="B555" s="716"/>
      <c r="C555" s="716"/>
      <c r="D555" s="718"/>
      <c r="E555" s="495"/>
      <c r="F555" s="1055"/>
      <c r="G555" s="1051"/>
      <c r="H555" s="1026"/>
      <c r="I555" s="1029"/>
      <c r="J555" s="464">
        <v>40263</v>
      </c>
      <c r="K555" s="1032">
        <v>-10000</v>
      </c>
      <c r="L555" s="1033">
        <f>L554+K555</f>
        <v>10000</v>
      </c>
      <c r="M555" s="421" t="s">
        <v>447</v>
      </c>
    </row>
    <row r="556" spans="1:13" ht="28.5" customHeight="1">
      <c r="A556" s="1024"/>
      <c r="B556" s="457"/>
      <c r="C556" s="454"/>
      <c r="D556" s="495"/>
      <c r="E556" s="1058"/>
      <c r="F556" s="1055"/>
      <c r="G556" s="1051"/>
      <c r="H556" s="1026"/>
      <c r="I556" s="1029"/>
      <c r="J556" s="464">
        <v>40373</v>
      </c>
      <c r="K556" s="1032">
        <v>90000</v>
      </c>
      <c r="L556" s="1033">
        <f t="shared" ref="L556:L557" si="91">L555+K556</f>
        <v>100000</v>
      </c>
      <c r="M556" s="421" t="s">
        <v>447</v>
      </c>
    </row>
    <row r="557" spans="1:13" ht="28.5" customHeight="1">
      <c r="A557" s="1059"/>
      <c r="B557" s="1060"/>
      <c r="C557" s="1061"/>
      <c r="D557" s="1048"/>
      <c r="E557" s="1048"/>
      <c r="F557" s="1062"/>
      <c r="G557" s="1047"/>
      <c r="H557" s="1048"/>
      <c r="I557" s="1035"/>
      <c r="J557" s="464">
        <v>40451</v>
      </c>
      <c r="K557" s="1032">
        <v>45056</v>
      </c>
      <c r="L557" s="1033">
        <f t="shared" si="91"/>
        <v>145056</v>
      </c>
      <c r="M557" s="421" t="s">
        <v>447</v>
      </c>
    </row>
    <row r="558" spans="1:13" ht="29.25" customHeight="1">
      <c r="A558" s="1506">
        <v>40142</v>
      </c>
      <c r="B558" s="1504" t="s">
        <v>1643</v>
      </c>
      <c r="C558" s="1504" t="s">
        <v>1859</v>
      </c>
      <c r="D558" s="717" t="s">
        <v>875</v>
      </c>
      <c r="E558" s="494" t="s">
        <v>133</v>
      </c>
      <c r="F558" s="1054" t="s">
        <v>1318</v>
      </c>
      <c r="G558" s="1049">
        <v>20360000</v>
      </c>
      <c r="H558" s="1038" t="s">
        <v>591</v>
      </c>
      <c r="I558" s="1029"/>
      <c r="J558" s="270">
        <v>40200</v>
      </c>
      <c r="K558" s="33">
        <v>950000</v>
      </c>
      <c r="L558" s="1033">
        <f t="shared" si="86"/>
        <v>21310000</v>
      </c>
      <c r="M558" s="423" t="s">
        <v>1773</v>
      </c>
    </row>
    <row r="559" spans="1:13" ht="29.25" customHeight="1">
      <c r="A559" s="936"/>
      <c r="B559" s="716"/>
      <c r="C559" s="716"/>
      <c r="D559" s="718"/>
      <c r="E559" s="495"/>
      <c r="F559" s="1055"/>
      <c r="G559" s="1051"/>
      <c r="H559" s="1026"/>
      <c r="I559" s="1029"/>
      <c r="J559" s="464">
        <v>40263</v>
      </c>
      <c r="K559" s="1032">
        <v>-17880000</v>
      </c>
      <c r="L559" s="1033">
        <f>L558+K559</f>
        <v>3430000</v>
      </c>
      <c r="M559" s="421" t="s">
        <v>447</v>
      </c>
    </row>
    <row r="560" spans="1:13" ht="29.25" customHeight="1">
      <c r="A560" s="936"/>
      <c r="B560" s="716"/>
      <c r="C560" s="716"/>
      <c r="D560" s="718"/>
      <c r="E560" s="495"/>
      <c r="F560" s="1055"/>
      <c r="G560" s="1051"/>
      <c r="H560" s="1026"/>
      <c r="I560" s="1029"/>
      <c r="J560" s="464">
        <v>40345</v>
      </c>
      <c r="K560" s="1032">
        <v>1030000</v>
      </c>
      <c r="L560" s="1033">
        <f>L559+K560</f>
        <v>4460000</v>
      </c>
      <c r="M560" s="588" t="s">
        <v>1858</v>
      </c>
    </row>
    <row r="561" spans="1:13" ht="28.5" customHeight="1">
      <c r="A561" s="1024"/>
      <c r="B561" s="457"/>
      <c r="C561" s="454"/>
      <c r="D561" s="495"/>
      <c r="E561" s="1058"/>
      <c r="F561" s="1055"/>
      <c r="G561" s="1051"/>
      <c r="H561" s="1026"/>
      <c r="I561" s="1029"/>
      <c r="J561" s="464">
        <v>40373</v>
      </c>
      <c r="K561" s="1032">
        <v>-1160000</v>
      </c>
      <c r="L561" s="1033">
        <f t="shared" ref="L561" si="92">L560+K561</f>
        <v>3300000</v>
      </c>
      <c r="M561" s="421" t="s">
        <v>447</v>
      </c>
    </row>
    <row r="562" spans="1:13" ht="28.5" customHeight="1">
      <c r="A562" s="1024"/>
      <c r="B562" s="1025"/>
      <c r="C562" s="1025"/>
      <c r="D562" s="1026"/>
      <c r="E562" s="1026"/>
      <c r="F562" s="1027"/>
      <c r="G562" s="1028"/>
      <c r="H562" s="1026"/>
      <c r="I562" s="1029"/>
      <c r="J562" s="464">
        <v>40403</v>
      </c>
      <c r="K562" s="1034">
        <v>800000</v>
      </c>
      <c r="L562" s="1033">
        <f>L561+K562</f>
        <v>4100000</v>
      </c>
      <c r="M562" s="421" t="s">
        <v>1973</v>
      </c>
    </row>
    <row r="563" spans="1:13" ht="28.5" customHeight="1">
      <c r="A563" s="1024"/>
      <c r="B563" s="1041"/>
      <c r="C563" s="1025"/>
      <c r="D563" s="1026"/>
      <c r="E563" s="1026"/>
      <c r="F563" s="1027"/>
      <c r="G563" s="1028"/>
      <c r="H563" s="1026"/>
      <c r="I563" s="1029"/>
      <c r="J563" s="464">
        <v>40451</v>
      </c>
      <c r="K563" s="1032">
        <v>200000</v>
      </c>
      <c r="L563" s="1033">
        <f t="shared" ref="L563:L564" si="93">L562+K563</f>
        <v>4300000</v>
      </c>
      <c r="M563" s="421" t="s">
        <v>2163</v>
      </c>
    </row>
    <row r="564" spans="1:13" ht="28.5" customHeight="1">
      <c r="A564" s="1024"/>
      <c r="B564" s="1041"/>
      <c r="C564" s="1025"/>
      <c r="D564" s="1026"/>
      <c r="E564" s="1026"/>
      <c r="F564" s="1027"/>
      <c r="G564" s="1028"/>
      <c r="H564" s="1026"/>
      <c r="I564" s="1029"/>
      <c r="J564" s="464">
        <v>40451</v>
      </c>
      <c r="K564" s="1032">
        <v>1357168</v>
      </c>
      <c r="L564" s="1033">
        <f t="shared" si="93"/>
        <v>5657168</v>
      </c>
      <c r="M564" s="421" t="s">
        <v>447</v>
      </c>
    </row>
    <row r="565" spans="1:13" ht="28.5" customHeight="1">
      <c r="A565" s="1024"/>
      <c r="B565" s="1025"/>
      <c r="C565" s="1025"/>
      <c r="D565" s="1026"/>
      <c r="E565" s="1026"/>
      <c r="F565" s="1027"/>
      <c r="G565" s="1047"/>
      <c r="H565" s="1048"/>
      <c r="I565" s="1035"/>
      <c r="J565" s="464">
        <v>40549</v>
      </c>
      <c r="K565" s="1034">
        <v>-1</v>
      </c>
      <c r="L565" s="1033">
        <f>L564+K565</f>
        <v>5657167</v>
      </c>
      <c r="M565" s="421" t="s">
        <v>447</v>
      </c>
    </row>
    <row r="566" spans="1:13" ht="29.25" customHeight="1">
      <c r="A566" s="81">
        <v>40142</v>
      </c>
      <c r="B566" s="1519" t="s">
        <v>1644</v>
      </c>
      <c r="C566" s="1519" t="s">
        <v>303</v>
      </c>
      <c r="D566" s="1520" t="s">
        <v>1074</v>
      </c>
      <c r="E566" s="597" t="s">
        <v>133</v>
      </c>
      <c r="F566" s="1072" t="s">
        <v>1318</v>
      </c>
      <c r="G566" s="1073">
        <v>230000</v>
      </c>
      <c r="H566" s="1045" t="s">
        <v>591</v>
      </c>
      <c r="I566" s="1035"/>
      <c r="J566" s="5">
        <v>40289</v>
      </c>
      <c r="K566" s="33">
        <v>-230000</v>
      </c>
      <c r="L566" s="1033">
        <v>0</v>
      </c>
      <c r="M566" s="423" t="s">
        <v>1436</v>
      </c>
    </row>
    <row r="567" spans="1:13" ht="29.25" customHeight="1">
      <c r="A567" s="1506">
        <v>40142</v>
      </c>
      <c r="B567" s="1504" t="s">
        <v>1645</v>
      </c>
      <c r="C567" s="1504" t="s">
        <v>1646</v>
      </c>
      <c r="D567" s="717" t="s">
        <v>1026</v>
      </c>
      <c r="E567" s="494" t="s">
        <v>133</v>
      </c>
      <c r="F567" s="1054" t="s">
        <v>1318</v>
      </c>
      <c r="G567" s="1049">
        <v>1280000</v>
      </c>
      <c r="H567" s="1038" t="s">
        <v>591</v>
      </c>
      <c r="I567" s="1029"/>
      <c r="J567" s="270">
        <v>40200</v>
      </c>
      <c r="K567" s="33">
        <v>50000</v>
      </c>
      <c r="L567" s="1033">
        <f t="shared" ref="L567:L632" si="94">K567+G567</f>
        <v>1330000</v>
      </c>
      <c r="M567" s="423" t="s">
        <v>1773</v>
      </c>
    </row>
    <row r="568" spans="1:13" ht="29.25" customHeight="1">
      <c r="A568" s="936"/>
      <c r="B568" s="716"/>
      <c r="C568" s="716"/>
      <c r="D568" s="718"/>
      <c r="E568" s="495"/>
      <c r="F568" s="1055"/>
      <c r="G568" s="1051"/>
      <c r="H568" s="1026"/>
      <c r="I568" s="1029"/>
      <c r="J568" s="464">
        <v>40263</v>
      </c>
      <c r="K568" s="1032">
        <v>1020000</v>
      </c>
      <c r="L568" s="1033">
        <f>L567+K568</f>
        <v>2350000</v>
      </c>
      <c r="M568" s="421" t="s">
        <v>447</v>
      </c>
    </row>
    <row r="569" spans="1:13" ht="28.5" customHeight="1">
      <c r="A569" s="1024"/>
      <c r="B569" s="457"/>
      <c r="C569" s="454"/>
      <c r="D569" s="495"/>
      <c r="E569" s="1058"/>
      <c r="F569" s="1055"/>
      <c r="G569" s="1051"/>
      <c r="H569" s="1026"/>
      <c r="I569" s="1029"/>
      <c r="J569" s="464">
        <v>40373</v>
      </c>
      <c r="K569" s="1032">
        <v>-950000</v>
      </c>
      <c r="L569" s="1033">
        <f t="shared" ref="L569:L570" si="95">L568+K569</f>
        <v>1400000</v>
      </c>
      <c r="M569" s="421" t="s">
        <v>447</v>
      </c>
    </row>
    <row r="570" spans="1:13" ht="28.5" customHeight="1">
      <c r="A570" s="1024"/>
      <c r="B570" s="1041"/>
      <c r="C570" s="1025"/>
      <c r="D570" s="1026"/>
      <c r="E570" s="1026"/>
      <c r="F570" s="1027"/>
      <c r="G570" s="1028"/>
      <c r="H570" s="1026"/>
      <c r="I570" s="1029"/>
      <c r="J570" s="464">
        <v>40451</v>
      </c>
      <c r="K570" s="1032">
        <v>50556</v>
      </c>
      <c r="L570" s="1033">
        <f t="shared" si="95"/>
        <v>1450556</v>
      </c>
      <c r="M570" s="421" t="s">
        <v>447</v>
      </c>
    </row>
    <row r="571" spans="1:13" ht="28.5" customHeight="1">
      <c r="A571" s="1024"/>
      <c r="B571" s="1025"/>
      <c r="C571" s="1025"/>
      <c r="D571" s="1026"/>
      <c r="E571" s="1026"/>
      <c r="F571" s="1027"/>
      <c r="G571" s="1047"/>
      <c r="H571" s="1048"/>
      <c r="I571" s="1035"/>
      <c r="J571" s="464">
        <v>40549</v>
      </c>
      <c r="K571" s="1034">
        <v>-2</v>
      </c>
      <c r="L571" s="1033">
        <f>L570+K571</f>
        <v>1450554</v>
      </c>
      <c r="M571" s="421" t="s">
        <v>447</v>
      </c>
    </row>
    <row r="572" spans="1:13" ht="29.25" customHeight="1">
      <c r="A572" s="1506">
        <v>40151</v>
      </c>
      <c r="B572" s="1504" t="s">
        <v>1660</v>
      </c>
      <c r="C572" s="1504" t="s">
        <v>1662</v>
      </c>
      <c r="D572" s="717" t="s">
        <v>1026</v>
      </c>
      <c r="E572" s="494" t="s">
        <v>133</v>
      </c>
      <c r="F572" s="1054" t="s">
        <v>1318</v>
      </c>
      <c r="G572" s="1049">
        <v>380000</v>
      </c>
      <c r="H572" s="1038" t="s">
        <v>591</v>
      </c>
      <c r="I572" s="1029"/>
      <c r="J572" s="5">
        <v>40200</v>
      </c>
      <c r="K572" s="33">
        <v>10000</v>
      </c>
      <c r="L572" s="1033">
        <f t="shared" si="94"/>
        <v>390000</v>
      </c>
      <c r="M572" s="423" t="s">
        <v>1773</v>
      </c>
    </row>
    <row r="573" spans="1:13" ht="29.25" customHeight="1">
      <c r="A573" s="936"/>
      <c r="B573" s="716"/>
      <c r="C573" s="716"/>
      <c r="D573" s="718"/>
      <c r="E573" s="495"/>
      <c r="F573" s="1055"/>
      <c r="G573" s="1051"/>
      <c r="H573" s="1026"/>
      <c r="I573" s="1029"/>
      <c r="J573" s="464">
        <v>40263</v>
      </c>
      <c r="K573" s="1032">
        <v>520000</v>
      </c>
      <c r="L573" s="1033">
        <f>L572+K573</f>
        <v>910000</v>
      </c>
      <c r="M573" s="421" t="s">
        <v>447</v>
      </c>
    </row>
    <row r="574" spans="1:13" ht="28.5" customHeight="1">
      <c r="A574" s="1024"/>
      <c r="B574" s="457"/>
      <c r="C574" s="454"/>
      <c r="D574" s="495"/>
      <c r="E574" s="1058"/>
      <c r="F574" s="1055"/>
      <c r="G574" s="1051"/>
      <c r="H574" s="1026"/>
      <c r="I574" s="1029"/>
      <c r="J574" s="464">
        <v>40373</v>
      </c>
      <c r="K574" s="1032">
        <v>-810000</v>
      </c>
      <c r="L574" s="1033">
        <f t="shared" ref="L574:L575" si="96">L573+K574</f>
        <v>100000</v>
      </c>
      <c r="M574" s="421" t="s">
        <v>447</v>
      </c>
    </row>
    <row r="575" spans="1:13" ht="28.5" customHeight="1">
      <c r="A575" s="1059"/>
      <c r="B575" s="1060"/>
      <c r="C575" s="1061"/>
      <c r="D575" s="1048"/>
      <c r="E575" s="1048"/>
      <c r="F575" s="1062"/>
      <c r="G575" s="1047"/>
      <c r="H575" s="1048"/>
      <c r="I575" s="1035"/>
      <c r="J575" s="464">
        <v>40451</v>
      </c>
      <c r="K575" s="1032">
        <v>45056</v>
      </c>
      <c r="L575" s="1033">
        <f t="shared" si="96"/>
        <v>145056</v>
      </c>
      <c r="M575" s="421" t="s">
        <v>447</v>
      </c>
    </row>
    <row r="576" spans="1:13" ht="29.25" customHeight="1">
      <c r="A576" s="1506">
        <v>40151</v>
      </c>
      <c r="B576" s="1504" t="s">
        <v>1661</v>
      </c>
      <c r="C576" s="1504" t="s">
        <v>741</v>
      </c>
      <c r="D576" s="717" t="s">
        <v>1115</v>
      </c>
      <c r="E576" s="494" t="s">
        <v>133</v>
      </c>
      <c r="F576" s="1054" t="s">
        <v>1318</v>
      </c>
      <c r="G576" s="1049">
        <v>9430000</v>
      </c>
      <c r="H576" s="1038" t="s">
        <v>591</v>
      </c>
      <c r="I576" s="1029"/>
      <c r="J576" s="270">
        <v>40200</v>
      </c>
      <c r="K576" s="33">
        <v>440000</v>
      </c>
      <c r="L576" s="1033">
        <f t="shared" si="94"/>
        <v>9870000</v>
      </c>
      <c r="M576" s="423" t="s">
        <v>1773</v>
      </c>
    </row>
    <row r="577" spans="1:13" ht="29.25" customHeight="1">
      <c r="A577" s="936"/>
      <c r="B577" s="716"/>
      <c r="C577" s="716"/>
      <c r="D577" s="718"/>
      <c r="E577" s="495"/>
      <c r="F577" s="1055"/>
      <c r="G577" s="1051"/>
      <c r="H577" s="1026"/>
      <c r="I577" s="1029"/>
      <c r="J577" s="464">
        <v>40263</v>
      </c>
      <c r="K577" s="1032">
        <v>14480000</v>
      </c>
      <c r="L577" s="1033">
        <f>L576+K577</f>
        <v>24350000</v>
      </c>
      <c r="M577" s="421" t="s">
        <v>447</v>
      </c>
    </row>
    <row r="578" spans="1:13" ht="29.25" customHeight="1">
      <c r="A578" s="936"/>
      <c r="B578" s="716"/>
      <c r="C578" s="716"/>
      <c r="D578" s="718"/>
      <c r="E578" s="495"/>
      <c r="F578" s="1055"/>
      <c r="G578" s="1051"/>
      <c r="H578" s="1026"/>
      <c r="I578" s="1029"/>
      <c r="J578" s="464">
        <v>40324</v>
      </c>
      <c r="K578" s="1032">
        <v>-24200000</v>
      </c>
      <c r="L578" s="1033">
        <f>L577+K578</f>
        <v>150000</v>
      </c>
      <c r="M578" s="421" t="s">
        <v>447</v>
      </c>
    </row>
    <row r="579" spans="1:13" ht="28.5" customHeight="1">
      <c r="A579" s="1024"/>
      <c r="B579" s="457"/>
      <c r="C579" s="454"/>
      <c r="D579" s="495"/>
      <c r="E579" s="1058"/>
      <c r="F579" s="1055"/>
      <c r="G579" s="1051"/>
      <c r="H579" s="1026"/>
      <c r="I579" s="1029"/>
      <c r="J579" s="464">
        <v>40373</v>
      </c>
      <c r="K579" s="1032">
        <v>150000</v>
      </c>
      <c r="L579" s="1033">
        <f t="shared" ref="L579:L580" si="97">L578+K579</f>
        <v>300000</v>
      </c>
      <c r="M579" s="421" t="s">
        <v>447</v>
      </c>
    </row>
    <row r="580" spans="1:13" ht="28.5" customHeight="1">
      <c r="A580" s="1059"/>
      <c r="B580" s="1060"/>
      <c r="C580" s="1061"/>
      <c r="D580" s="1048"/>
      <c r="E580" s="1048"/>
      <c r="F580" s="1062"/>
      <c r="G580" s="1047"/>
      <c r="H580" s="1048"/>
      <c r="I580" s="1035"/>
      <c r="J580" s="464">
        <v>40451</v>
      </c>
      <c r="K580" s="1032">
        <v>-9889</v>
      </c>
      <c r="L580" s="1033">
        <f t="shared" si="97"/>
        <v>290111</v>
      </c>
      <c r="M580" s="421" t="s">
        <v>447</v>
      </c>
    </row>
    <row r="581" spans="1:13" ht="29.25" customHeight="1">
      <c r="A581" s="1506">
        <v>40156</v>
      </c>
      <c r="B581" s="1504" t="s">
        <v>1670</v>
      </c>
      <c r="C581" s="1504" t="s">
        <v>1677</v>
      </c>
      <c r="D581" s="717" t="s">
        <v>921</v>
      </c>
      <c r="E581" s="494" t="s">
        <v>133</v>
      </c>
      <c r="F581" s="1054" t="s">
        <v>1318</v>
      </c>
      <c r="G581" s="1049">
        <v>360000</v>
      </c>
      <c r="H581" s="1038" t="s">
        <v>591</v>
      </c>
      <c r="I581" s="1029"/>
      <c r="J581" s="5">
        <v>40200</v>
      </c>
      <c r="K581" s="33">
        <v>10000</v>
      </c>
      <c r="L581" s="1033">
        <f t="shared" si="94"/>
        <v>370000</v>
      </c>
      <c r="M581" s="423" t="s">
        <v>1773</v>
      </c>
    </row>
    <row r="582" spans="1:13" ht="29.25" customHeight="1">
      <c r="A582" s="936"/>
      <c r="B582" s="716"/>
      <c r="C582" s="716"/>
      <c r="D582" s="718"/>
      <c r="E582" s="495"/>
      <c r="F582" s="1055"/>
      <c r="G582" s="1051"/>
      <c r="H582" s="1026"/>
      <c r="I582" s="1029"/>
      <c r="J582" s="464">
        <v>40263</v>
      </c>
      <c r="K582" s="1032">
        <v>850000</v>
      </c>
      <c r="L582" s="1033">
        <f>L581+K582</f>
        <v>1220000</v>
      </c>
      <c r="M582" s="421" t="s">
        <v>447</v>
      </c>
    </row>
    <row r="583" spans="1:13" ht="28.5" customHeight="1">
      <c r="A583" s="1024"/>
      <c r="B583" s="457"/>
      <c r="C583" s="454"/>
      <c r="D583" s="495"/>
      <c r="E583" s="1058"/>
      <c r="F583" s="1055"/>
      <c r="G583" s="1051"/>
      <c r="H583" s="1026"/>
      <c r="I583" s="1029"/>
      <c r="J583" s="464">
        <v>40373</v>
      </c>
      <c r="K583" s="1032">
        <v>-120000</v>
      </c>
      <c r="L583" s="1033">
        <f t="shared" ref="L583:L584" si="98">L582+K583</f>
        <v>1100000</v>
      </c>
      <c r="M583" s="421" t="s">
        <v>447</v>
      </c>
    </row>
    <row r="584" spans="1:13" ht="28.5" customHeight="1">
      <c r="A584" s="1024"/>
      <c r="B584" s="1041"/>
      <c r="C584" s="1025"/>
      <c r="D584" s="1026"/>
      <c r="E584" s="1026"/>
      <c r="F584" s="1027"/>
      <c r="G584" s="1028"/>
      <c r="H584" s="1026"/>
      <c r="I584" s="1029"/>
      <c r="J584" s="464">
        <v>40451</v>
      </c>
      <c r="K584" s="1032">
        <v>100000</v>
      </c>
      <c r="L584" s="1033">
        <f t="shared" si="98"/>
        <v>1200000</v>
      </c>
      <c r="M584" s="421" t="s">
        <v>1993</v>
      </c>
    </row>
    <row r="585" spans="1:13" ht="28.5" customHeight="1">
      <c r="A585" s="1024"/>
      <c r="B585" s="1041"/>
      <c r="C585" s="1025"/>
      <c r="D585" s="1026"/>
      <c r="E585" s="1026"/>
      <c r="F585" s="1027"/>
      <c r="G585" s="1028"/>
      <c r="H585" s="1026"/>
      <c r="I585" s="1029"/>
      <c r="J585" s="464">
        <v>40451</v>
      </c>
      <c r="K585" s="1032">
        <v>105500</v>
      </c>
      <c r="L585" s="1033">
        <f>L584+K585</f>
        <v>1305500</v>
      </c>
      <c r="M585" s="421" t="s">
        <v>447</v>
      </c>
    </row>
    <row r="586" spans="1:13" ht="28.5" customHeight="1">
      <c r="A586" s="1024"/>
      <c r="B586" s="1025"/>
      <c r="C586" s="1025"/>
      <c r="D586" s="1026"/>
      <c r="E586" s="1026"/>
      <c r="F586" s="1027"/>
      <c r="G586" s="1028"/>
      <c r="H586" s="1026"/>
      <c r="I586" s="1029"/>
      <c r="J586" s="464">
        <v>40549</v>
      </c>
      <c r="K586" s="1034">
        <v>-2</v>
      </c>
      <c r="L586" s="1033">
        <f>L585+K586</f>
        <v>1305498</v>
      </c>
      <c r="M586" s="421" t="s">
        <v>447</v>
      </c>
    </row>
    <row r="587" spans="1:13" ht="28.5" customHeight="1">
      <c r="A587" s="1059"/>
      <c r="B587" s="1060"/>
      <c r="C587" s="1061"/>
      <c r="D587" s="1048"/>
      <c r="E587" s="1048"/>
      <c r="F587" s="1062"/>
      <c r="G587" s="1047"/>
      <c r="H587" s="1048"/>
      <c r="I587" s="1035"/>
      <c r="J587" s="464">
        <v>40591</v>
      </c>
      <c r="K587" s="1032">
        <v>-1305498</v>
      </c>
      <c r="L587" s="1033">
        <f t="shared" ref="L587" si="99">L586+K587</f>
        <v>0</v>
      </c>
      <c r="M587" s="421" t="s">
        <v>1436</v>
      </c>
    </row>
    <row r="588" spans="1:13" ht="29.25" customHeight="1">
      <c r="A588" s="1506">
        <v>40156</v>
      </c>
      <c r="B588" s="1504" t="s">
        <v>1671</v>
      </c>
      <c r="C588" s="1504" t="s">
        <v>1678</v>
      </c>
      <c r="D588" s="717" t="s">
        <v>1106</v>
      </c>
      <c r="E588" s="494" t="s">
        <v>133</v>
      </c>
      <c r="F588" s="1054" t="s">
        <v>1318</v>
      </c>
      <c r="G588" s="1049">
        <v>1590000</v>
      </c>
      <c r="H588" s="1038" t="s">
        <v>591</v>
      </c>
      <c r="I588" s="1029"/>
      <c r="J588" s="270">
        <v>40200</v>
      </c>
      <c r="K588" s="33">
        <v>70000</v>
      </c>
      <c r="L588" s="1033">
        <f t="shared" si="94"/>
        <v>1660000</v>
      </c>
      <c r="M588" s="423" t="s">
        <v>1773</v>
      </c>
    </row>
    <row r="589" spans="1:13" ht="29.25" customHeight="1">
      <c r="A589" s="936"/>
      <c r="B589" s="716"/>
      <c r="C589" s="716"/>
      <c r="D589" s="718"/>
      <c r="E589" s="495"/>
      <c r="F589" s="1055"/>
      <c r="G589" s="1051"/>
      <c r="H589" s="1026"/>
      <c r="I589" s="1029"/>
      <c r="J589" s="464">
        <v>40263</v>
      </c>
      <c r="K589" s="1032">
        <v>-290000</v>
      </c>
      <c r="L589" s="1033">
        <f>L588+K589</f>
        <v>1370000</v>
      </c>
      <c r="M589" s="421" t="s">
        <v>447</v>
      </c>
    </row>
    <row r="590" spans="1:13" ht="28.5" customHeight="1">
      <c r="A590" s="1024"/>
      <c r="B590" s="457"/>
      <c r="C590" s="454"/>
      <c r="D590" s="495"/>
      <c r="E590" s="1058"/>
      <c r="F590" s="1055"/>
      <c r="G590" s="1051"/>
      <c r="H590" s="1026"/>
      <c r="I590" s="1029"/>
      <c r="J590" s="464">
        <v>40373</v>
      </c>
      <c r="K590" s="1032">
        <v>-570000</v>
      </c>
      <c r="L590" s="1033">
        <f t="shared" ref="L590" si="100">L589+K590</f>
        <v>800000</v>
      </c>
      <c r="M590" s="421" t="s">
        <v>447</v>
      </c>
    </row>
    <row r="591" spans="1:13" ht="28.5" customHeight="1">
      <c r="A591" s="1024"/>
      <c r="B591" s="1041"/>
      <c r="C591" s="1025"/>
      <c r="D591" s="1026"/>
      <c r="E591" s="1026"/>
      <c r="F591" s="1027"/>
      <c r="G591" s="1028"/>
      <c r="H591" s="1026"/>
      <c r="I591" s="1029"/>
      <c r="J591" s="464">
        <v>40451</v>
      </c>
      <c r="K591" s="1032">
        <v>70334</v>
      </c>
      <c r="L591" s="1033">
        <f>L590+K591</f>
        <v>870334</v>
      </c>
      <c r="M591" s="421" t="s">
        <v>447</v>
      </c>
    </row>
    <row r="592" spans="1:13" ht="28.5" customHeight="1">
      <c r="A592" s="1024"/>
      <c r="B592" s="1025"/>
      <c r="C592" s="1025"/>
      <c r="D592" s="1026"/>
      <c r="E592" s="1026"/>
      <c r="F592" s="1027"/>
      <c r="G592" s="1047"/>
      <c r="H592" s="1048"/>
      <c r="I592" s="1035"/>
      <c r="J592" s="464">
        <v>40549</v>
      </c>
      <c r="K592" s="1034">
        <v>-1</v>
      </c>
      <c r="L592" s="1033">
        <f>L591+K592</f>
        <v>870333</v>
      </c>
      <c r="M592" s="421" t="s">
        <v>447</v>
      </c>
    </row>
    <row r="593" spans="1:13" ht="29.25" customHeight="1">
      <c r="A593" s="1506">
        <v>40156</v>
      </c>
      <c r="B593" s="1504" t="s">
        <v>1672</v>
      </c>
      <c r="C593" s="1504" t="s">
        <v>1679</v>
      </c>
      <c r="D593" s="717" t="s">
        <v>1217</v>
      </c>
      <c r="E593" s="494" t="s">
        <v>133</v>
      </c>
      <c r="F593" s="1054" t="s">
        <v>1318</v>
      </c>
      <c r="G593" s="1049">
        <v>1880000</v>
      </c>
      <c r="H593" s="1038" t="s">
        <v>591</v>
      </c>
      <c r="I593" s="1029"/>
      <c r="J593" s="5">
        <v>40200</v>
      </c>
      <c r="K593" s="33">
        <v>90000</v>
      </c>
      <c r="L593" s="1033">
        <f t="shared" si="94"/>
        <v>1970000</v>
      </c>
      <c r="M593" s="423" t="s">
        <v>1773</v>
      </c>
    </row>
    <row r="594" spans="1:13" ht="29.25" customHeight="1">
      <c r="A594" s="936"/>
      <c r="B594" s="716"/>
      <c r="C594" s="716"/>
      <c r="D594" s="718"/>
      <c r="E594" s="495"/>
      <c r="F594" s="1055"/>
      <c r="G594" s="1051"/>
      <c r="H594" s="1026"/>
      <c r="I594" s="1029"/>
      <c r="J594" s="464">
        <v>40263</v>
      </c>
      <c r="K594" s="1032">
        <v>1110000</v>
      </c>
      <c r="L594" s="1033">
        <f>L593+K594</f>
        <v>3080000</v>
      </c>
      <c r="M594" s="421" t="s">
        <v>447</v>
      </c>
    </row>
    <row r="595" spans="1:13" ht="28.5" customHeight="1">
      <c r="A595" s="1024"/>
      <c r="B595" s="457"/>
      <c r="C595" s="454"/>
      <c r="D595" s="495"/>
      <c r="E595" s="1058"/>
      <c r="F595" s="1055"/>
      <c r="G595" s="1051"/>
      <c r="H595" s="1026"/>
      <c r="I595" s="1029"/>
      <c r="J595" s="464">
        <v>40373</v>
      </c>
      <c r="K595" s="1032">
        <v>-1180000</v>
      </c>
      <c r="L595" s="1033">
        <f t="shared" ref="L595" si="101">L594+K595</f>
        <v>1900000</v>
      </c>
      <c r="M595" s="421" t="s">
        <v>447</v>
      </c>
    </row>
    <row r="596" spans="1:13" ht="28.5" customHeight="1">
      <c r="A596" s="1024"/>
      <c r="B596" s="1041"/>
      <c r="C596" s="1025"/>
      <c r="D596" s="1026"/>
      <c r="E596" s="1026"/>
      <c r="F596" s="1027"/>
      <c r="G596" s="1028"/>
      <c r="H596" s="1026"/>
      <c r="I596" s="1029"/>
      <c r="J596" s="464">
        <v>40451</v>
      </c>
      <c r="K596" s="1032">
        <v>275834</v>
      </c>
      <c r="L596" s="1033">
        <f>L595+K596</f>
        <v>2175834</v>
      </c>
      <c r="M596" s="421" t="s">
        <v>447</v>
      </c>
    </row>
    <row r="597" spans="1:13" ht="28.5" customHeight="1">
      <c r="A597" s="1024"/>
      <c r="B597" s="1025"/>
      <c r="C597" s="1025"/>
      <c r="D597" s="1026"/>
      <c r="E597" s="1026"/>
      <c r="F597" s="1027"/>
      <c r="G597" s="1047"/>
      <c r="H597" s="1048"/>
      <c r="I597" s="1035"/>
      <c r="J597" s="464">
        <v>40549</v>
      </c>
      <c r="K597" s="1034">
        <v>-2</v>
      </c>
      <c r="L597" s="1033">
        <f>L596+K597</f>
        <v>2175832</v>
      </c>
      <c r="M597" s="421" t="s">
        <v>447</v>
      </c>
    </row>
    <row r="598" spans="1:13" ht="29.25" customHeight="1">
      <c r="A598" s="1506">
        <v>40156</v>
      </c>
      <c r="B598" s="1504" t="s">
        <v>1673</v>
      </c>
      <c r="C598" s="1504" t="s">
        <v>929</v>
      </c>
      <c r="D598" s="717" t="s">
        <v>1127</v>
      </c>
      <c r="E598" s="494" t="s">
        <v>133</v>
      </c>
      <c r="F598" s="1054" t="s">
        <v>1318</v>
      </c>
      <c r="G598" s="1049">
        <v>2940000</v>
      </c>
      <c r="H598" s="1038" t="s">
        <v>591</v>
      </c>
      <c r="I598" s="1029"/>
      <c r="J598" s="270">
        <v>40200</v>
      </c>
      <c r="K598" s="33">
        <v>140000</v>
      </c>
      <c r="L598" s="1033">
        <f t="shared" si="94"/>
        <v>3080000</v>
      </c>
      <c r="M598" s="423" t="s">
        <v>1773</v>
      </c>
    </row>
    <row r="599" spans="1:13" ht="29.25" customHeight="1">
      <c r="A599" s="936"/>
      <c r="B599" s="716"/>
      <c r="C599" s="716"/>
      <c r="D599" s="718"/>
      <c r="E599" s="495"/>
      <c r="F599" s="1055"/>
      <c r="G599" s="1051"/>
      <c r="H599" s="1026"/>
      <c r="I599" s="1029"/>
      <c r="J599" s="464">
        <v>40263</v>
      </c>
      <c r="K599" s="1032">
        <v>6300000</v>
      </c>
      <c r="L599" s="1033">
        <f>L598+K599</f>
        <v>9380000</v>
      </c>
      <c r="M599" s="421" t="s">
        <v>447</v>
      </c>
    </row>
    <row r="600" spans="1:13" ht="28.5" customHeight="1">
      <c r="A600" s="1024"/>
      <c r="B600" s="457"/>
      <c r="C600" s="454"/>
      <c r="D600" s="495"/>
      <c r="E600" s="1058"/>
      <c r="F600" s="1055"/>
      <c r="G600" s="1051"/>
      <c r="H600" s="1026"/>
      <c r="I600" s="1029"/>
      <c r="J600" s="464">
        <v>40373</v>
      </c>
      <c r="K600" s="1032">
        <v>-1980000</v>
      </c>
      <c r="L600" s="1033">
        <f t="shared" ref="L600" si="102">L599+K600</f>
        <v>7400000</v>
      </c>
      <c r="M600" s="421" t="s">
        <v>447</v>
      </c>
    </row>
    <row r="601" spans="1:13" ht="28.5" customHeight="1">
      <c r="A601" s="1024"/>
      <c r="B601" s="1041"/>
      <c r="C601" s="1025"/>
      <c r="D601" s="1026"/>
      <c r="E601" s="1026"/>
      <c r="F601" s="1027"/>
      <c r="G601" s="1028"/>
      <c r="H601" s="1026"/>
      <c r="I601" s="1029"/>
      <c r="J601" s="464">
        <v>40451</v>
      </c>
      <c r="K601" s="1032">
        <v>-6384611</v>
      </c>
      <c r="L601" s="1033">
        <f>L600+K601</f>
        <v>1015389</v>
      </c>
      <c r="M601" s="421" t="s">
        <v>447</v>
      </c>
    </row>
    <row r="602" spans="1:13" ht="28.5" customHeight="1">
      <c r="A602" s="1024"/>
      <c r="B602" s="1025"/>
      <c r="C602" s="1025"/>
      <c r="D602" s="1026"/>
      <c r="E602" s="1026"/>
      <c r="F602" s="1027"/>
      <c r="G602" s="1047"/>
      <c r="H602" s="1048"/>
      <c r="I602" s="1035"/>
      <c r="J602" s="464">
        <v>40549</v>
      </c>
      <c r="K602" s="1034">
        <v>-1</v>
      </c>
      <c r="L602" s="1033">
        <f>L601+K602</f>
        <v>1015388</v>
      </c>
      <c r="M602" s="421" t="s">
        <v>447</v>
      </c>
    </row>
    <row r="603" spans="1:13" ht="29.25" customHeight="1">
      <c r="A603" s="1506">
        <v>40156</v>
      </c>
      <c r="B603" s="1504" t="s">
        <v>1674</v>
      </c>
      <c r="C603" s="1504" t="s">
        <v>1073</v>
      </c>
      <c r="D603" s="717" t="s">
        <v>1074</v>
      </c>
      <c r="E603" s="494" t="s">
        <v>133</v>
      </c>
      <c r="F603" s="1054" t="s">
        <v>1318</v>
      </c>
      <c r="G603" s="1049">
        <v>230000</v>
      </c>
      <c r="H603" s="1038" t="s">
        <v>591</v>
      </c>
      <c r="I603" s="1029"/>
      <c r="J603" s="5">
        <v>40200</v>
      </c>
      <c r="K603" s="33">
        <v>10000</v>
      </c>
      <c r="L603" s="1033">
        <f t="shared" si="94"/>
        <v>240000</v>
      </c>
      <c r="M603" s="423" t="s">
        <v>1773</v>
      </c>
    </row>
    <row r="604" spans="1:13" ht="29.25" customHeight="1">
      <c r="A604" s="936"/>
      <c r="B604" s="716"/>
      <c r="C604" s="716"/>
      <c r="D604" s="718"/>
      <c r="E604" s="495"/>
      <c r="F604" s="1055"/>
      <c r="G604" s="1051"/>
      <c r="H604" s="1026"/>
      <c r="I604" s="1029"/>
      <c r="J604" s="464">
        <v>40263</v>
      </c>
      <c r="K604" s="1032">
        <v>440000</v>
      </c>
      <c r="L604" s="1033">
        <f>L603+K604</f>
        <v>680000</v>
      </c>
      <c r="M604" s="421" t="s">
        <v>447</v>
      </c>
    </row>
    <row r="605" spans="1:13" ht="28.5" customHeight="1">
      <c r="A605" s="1024"/>
      <c r="B605" s="457"/>
      <c r="C605" s="454"/>
      <c r="D605" s="495"/>
      <c r="E605" s="1058"/>
      <c r="F605" s="1055"/>
      <c r="G605" s="1051"/>
      <c r="H605" s="1026"/>
      <c r="I605" s="1029"/>
      <c r="J605" s="464">
        <v>40373</v>
      </c>
      <c r="K605" s="1032">
        <v>-80000</v>
      </c>
      <c r="L605" s="1033">
        <f t="shared" ref="L605" si="103">L604+K605</f>
        <v>600000</v>
      </c>
      <c r="M605" s="421" t="s">
        <v>447</v>
      </c>
    </row>
    <row r="606" spans="1:13" ht="28.5" customHeight="1">
      <c r="A606" s="1024"/>
      <c r="B606" s="1041"/>
      <c r="C606" s="1025"/>
      <c r="D606" s="1026"/>
      <c r="E606" s="1026"/>
      <c r="F606" s="1027"/>
      <c r="G606" s="1028"/>
      <c r="H606" s="1026"/>
      <c r="I606" s="1029"/>
      <c r="J606" s="464">
        <v>40451</v>
      </c>
      <c r="K606" s="1032">
        <v>-19778</v>
      </c>
      <c r="L606" s="1033">
        <f>L605+K606</f>
        <v>580222</v>
      </c>
      <c r="M606" s="421" t="s">
        <v>447</v>
      </c>
    </row>
    <row r="607" spans="1:13" ht="28.5" customHeight="1">
      <c r="A607" s="1024"/>
      <c r="B607" s="1025"/>
      <c r="C607" s="1025"/>
      <c r="D607" s="1026"/>
      <c r="E607" s="1026"/>
      <c r="F607" s="1027"/>
      <c r="G607" s="1028"/>
      <c r="H607" s="1026"/>
      <c r="I607" s="1035"/>
      <c r="J607" s="464">
        <v>40466</v>
      </c>
      <c r="K607" s="1032">
        <v>-580222</v>
      </c>
      <c r="L607" s="1033">
        <f>L606+K607</f>
        <v>0</v>
      </c>
      <c r="M607" s="421" t="s">
        <v>1436</v>
      </c>
    </row>
    <row r="608" spans="1:13" ht="29.25" customHeight="1">
      <c r="A608" s="1506">
        <v>40156</v>
      </c>
      <c r="B608" s="1504" t="s">
        <v>1675</v>
      </c>
      <c r="C608" s="1504" t="s">
        <v>1500</v>
      </c>
      <c r="D608" s="717" t="s">
        <v>987</v>
      </c>
      <c r="E608" s="494" t="s">
        <v>133</v>
      </c>
      <c r="F608" s="1054" t="s">
        <v>1318</v>
      </c>
      <c r="G608" s="1049">
        <v>6160000</v>
      </c>
      <c r="H608" s="1038" t="s">
        <v>591</v>
      </c>
      <c r="I608" s="1029"/>
      <c r="J608" s="270">
        <v>40200</v>
      </c>
      <c r="K608" s="33">
        <v>290000</v>
      </c>
      <c r="L608" s="1033">
        <f t="shared" si="94"/>
        <v>6450000</v>
      </c>
      <c r="M608" s="423" t="s">
        <v>1773</v>
      </c>
    </row>
    <row r="609" spans="1:13" ht="29.25" customHeight="1">
      <c r="A609" s="936"/>
      <c r="B609" s="716"/>
      <c r="C609" s="716"/>
      <c r="D609" s="718"/>
      <c r="E609" s="495"/>
      <c r="F609" s="1055"/>
      <c r="G609" s="1051"/>
      <c r="H609" s="1026"/>
      <c r="I609" s="1029"/>
      <c r="J609" s="464">
        <v>40263</v>
      </c>
      <c r="K609" s="1032">
        <v>40000</v>
      </c>
      <c r="L609" s="1033">
        <f>L608+K609</f>
        <v>6490000</v>
      </c>
      <c r="M609" s="421" t="s">
        <v>447</v>
      </c>
    </row>
    <row r="610" spans="1:13" ht="28.5" customHeight="1">
      <c r="A610" s="1024"/>
      <c r="B610" s="457"/>
      <c r="C610" s="454"/>
      <c r="D610" s="495"/>
      <c r="E610" s="1058"/>
      <c r="F610" s="1055"/>
      <c r="G610" s="1051"/>
      <c r="H610" s="1026"/>
      <c r="I610" s="1029"/>
      <c r="J610" s="464">
        <v>40373</v>
      </c>
      <c r="K610" s="1032">
        <v>-2890000</v>
      </c>
      <c r="L610" s="1033">
        <f t="shared" ref="L610" si="104">L609+K610</f>
        <v>3600000</v>
      </c>
      <c r="M610" s="421" t="s">
        <v>447</v>
      </c>
    </row>
    <row r="611" spans="1:13" ht="28.5" customHeight="1">
      <c r="A611" s="1024"/>
      <c r="B611" s="1041"/>
      <c r="C611" s="1025"/>
      <c r="D611" s="1026"/>
      <c r="E611" s="1026"/>
      <c r="F611" s="1027"/>
      <c r="G611" s="1028"/>
      <c r="H611" s="1026"/>
      <c r="I611" s="1029"/>
      <c r="J611" s="464">
        <v>40451</v>
      </c>
      <c r="K611" s="1032">
        <v>606612</v>
      </c>
      <c r="L611" s="1033">
        <f>L610+K611</f>
        <v>4206612</v>
      </c>
      <c r="M611" s="421" t="s">
        <v>447</v>
      </c>
    </row>
    <row r="612" spans="1:13" ht="28.5" customHeight="1">
      <c r="A612" s="1024"/>
      <c r="B612" s="1025"/>
      <c r="C612" s="1025"/>
      <c r="D612" s="1026"/>
      <c r="E612" s="1026"/>
      <c r="F612" s="1027"/>
      <c r="G612" s="1047"/>
      <c r="H612" s="1048"/>
      <c r="I612" s="1035"/>
      <c r="J612" s="464">
        <v>40549</v>
      </c>
      <c r="K612" s="1034">
        <v>-4</v>
      </c>
      <c r="L612" s="1033">
        <f>L611+K612</f>
        <v>4206608</v>
      </c>
      <c r="M612" s="421" t="s">
        <v>447</v>
      </c>
    </row>
    <row r="613" spans="1:13" ht="29.25" customHeight="1">
      <c r="A613" s="1506">
        <v>40156</v>
      </c>
      <c r="B613" s="1504" t="s">
        <v>1676</v>
      </c>
      <c r="C613" s="1504" t="s">
        <v>872</v>
      </c>
      <c r="D613" s="717" t="s">
        <v>999</v>
      </c>
      <c r="E613" s="494" t="s">
        <v>133</v>
      </c>
      <c r="F613" s="1054" t="s">
        <v>1318</v>
      </c>
      <c r="G613" s="1049">
        <v>2250000</v>
      </c>
      <c r="H613" s="1038" t="s">
        <v>591</v>
      </c>
      <c r="I613" s="1029"/>
      <c r="J613" s="5">
        <v>40200</v>
      </c>
      <c r="K613" s="33">
        <v>100000</v>
      </c>
      <c r="L613" s="1033">
        <f t="shared" si="94"/>
        <v>2350000</v>
      </c>
      <c r="M613" s="423" t="s">
        <v>1773</v>
      </c>
    </row>
    <row r="614" spans="1:13" ht="29.25" customHeight="1">
      <c r="A614" s="936"/>
      <c r="B614" s="716"/>
      <c r="C614" s="716"/>
      <c r="D614" s="718"/>
      <c r="E614" s="495"/>
      <c r="F614" s="1055"/>
      <c r="G614" s="1051"/>
      <c r="H614" s="1026"/>
      <c r="I614" s="1029"/>
      <c r="J614" s="464">
        <v>40263</v>
      </c>
      <c r="K614" s="1032">
        <v>-740000</v>
      </c>
      <c r="L614" s="1033">
        <f>L613+K614</f>
        <v>1610000</v>
      </c>
      <c r="M614" s="421" t="s">
        <v>447</v>
      </c>
    </row>
    <row r="615" spans="1:13" ht="28.5" customHeight="1">
      <c r="A615" s="1024"/>
      <c r="B615" s="457"/>
      <c r="C615" s="454"/>
      <c r="D615" s="495"/>
      <c r="E615" s="1058"/>
      <c r="F615" s="1055"/>
      <c r="G615" s="1051"/>
      <c r="H615" s="1026"/>
      <c r="I615" s="1029"/>
      <c r="J615" s="464">
        <v>40373</v>
      </c>
      <c r="K615" s="1032">
        <v>-710000</v>
      </c>
      <c r="L615" s="1033">
        <f t="shared" ref="L615" si="105">L614+K615</f>
        <v>900000</v>
      </c>
      <c r="M615" s="421" t="s">
        <v>447</v>
      </c>
    </row>
    <row r="616" spans="1:13" ht="28.5" customHeight="1">
      <c r="A616" s="1024"/>
      <c r="B616" s="1041"/>
      <c r="C616" s="1025"/>
      <c r="D616" s="1026"/>
      <c r="E616" s="1026"/>
      <c r="F616" s="1027"/>
      <c r="G616" s="1028"/>
      <c r="H616" s="1026"/>
      <c r="I616" s="1029"/>
      <c r="J616" s="464">
        <v>40451</v>
      </c>
      <c r="K616" s="1032">
        <v>550556</v>
      </c>
      <c r="L616" s="1033">
        <f>L615+K616</f>
        <v>1450556</v>
      </c>
      <c r="M616" s="421" t="s">
        <v>447</v>
      </c>
    </row>
    <row r="617" spans="1:13" ht="28.5" customHeight="1">
      <c r="A617" s="1024"/>
      <c r="B617" s="1025"/>
      <c r="C617" s="1025"/>
      <c r="D617" s="1026"/>
      <c r="E617" s="1026"/>
      <c r="F617" s="1027"/>
      <c r="G617" s="1047"/>
      <c r="H617" s="1048"/>
      <c r="I617" s="1035"/>
      <c r="J617" s="464">
        <v>40549</v>
      </c>
      <c r="K617" s="1034">
        <v>-1</v>
      </c>
      <c r="L617" s="1033">
        <f>L616+K617</f>
        <v>1450555</v>
      </c>
      <c r="M617" s="421" t="s">
        <v>447</v>
      </c>
    </row>
    <row r="618" spans="1:13" ht="29.25" customHeight="1">
      <c r="A618" s="1506">
        <v>40158</v>
      </c>
      <c r="B618" s="456" t="s">
        <v>1688</v>
      </c>
      <c r="C618" s="1504" t="s">
        <v>1696</v>
      </c>
      <c r="D618" s="717" t="s">
        <v>985</v>
      </c>
      <c r="E618" s="494" t="s">
        <v>133</v>
      </c>
      <c r="F618" s="1054" t="s">
        <v>1318</v>
      </c>
      <c r="G618" s="1049">
        <v>310000</v>
      </c>
      <c r="H618" s="1038" t="s">
        <v>591</v>
      </c>
      <c r="I618" s="1029"/>
      <c r="J618" s="270">
        <v>40200</v>
      </c>
      <c r="K618" s="33">
        <v>20000</v>
      </c>
      <c r="L618" s="1033">
        <f t="shared" si="94"/>
        <v>330000</v>
      </c>
      <c r="M618" s="423" t="s">
        <v>1773</v>
      </c>
    </row>
    <row r="619" spans="1:13" ht="29.25" customHeight="1">
      <c r="A619" s="936"/>
      <c r="B619" s="457"/>
      <c r="C619" s="716"/>
      <c r="D619" s="718"/>
      <c r="E619" s="495"/>
      <c r="F619" s="1055"/>
      <c r="G619" s="1051"/>
      <c r="H619" s="1026"/>
      <c r="I619" s="1029"/>
      <c r="J619" s="464">
        <v>40263</v>
      </c>
      <c r="K619" s="1032">
        <v>820000</v>
      </c>
      <c r="L619" s="1033">
        <f>L618+K619</f>
        <v>1150000</v>
      </c>
      <c r="M619" s="421" t="s">
        <v>447</v>
      </c>
    </row>
    <row r="620" spans="1:13" ht="28.5" customHeight="1">
      <c r="A620" s="1024"/>
      <c r="B620" s="457"/>
      <c r="C620" s="454"/>
      <c r="D620" s="495"/>
      <c r="E620" s="1058"/>
      <c r="F620" s="1055"/>
      <c r="G620" s="1051"/>
      <c r="H620" s="1026"/>
      <c r="I620" s="1029"/>
      <c r="J620" s="464">
        <v>40373</v>
      </c>
      <c r="K620" s="1032">
        <v>-350000</v>
      </c>
      <c r="L620" s="1033">
        <f t="shared" ref="L620" si="106">L619+K620</f>
        <v>800000</v>
      </c>
      <c r="M620" s="421" t="s">
        <v>447</v>
      </c>
    </row>
    <row r="621" spans="1:13" ht="28.5" customHeight="1">
      <c r="A621" s="1024"/>
      <c r="B621" s="1041"/>
      <c r="C621" s="1025"/>
      <c r="D621" s="1026"/>
      <c r="E621" s="1026"/>
      <c r="F621" s="1027"/>
      <c r="G621" s="1028"/>
      <c r="H621" s="1026"/>
      <c r="I621" s="1029"/>
      <c r="J621" s="464">
        <v>40451</v>
      </c>
      <c r="K621" s="1032">
        <v>70334</v>
      </c>
      <c r="L621" s="1033">
        <f>L620+K621</f>
        <v>870334</v>
      </c>
      <c r="M621" s="421" t="s">
        <v>447</v>
      </c>
    </row>
    <row r="622" spans="1:13" ht="28.5" customHeight="1">
      <c r="A622" s="1024"/>
      <c r="B622" s="1025"/>
      <c r="C622" s="1025"/>
      <c r="D622" s="1026"/>
      <c r="E622" s="1026"/>
      <c r="F622" s="1027"/>
      <c r="G622" s="1047"/>
      <c r="H622" s="1048"/>
      <c r="I622" s="1035"/>
      <c r="J622" s="464">
        <v>40549</v>
      </c>
      <c r="K622" s="1034">
        <v>-1</v>
      </c>
      <c r="L622" s="1033">
        <f>L621+K622</f>
        <v>870333</v>
      </c>
      <c r="M622" s="421" t="s">
        <v>447</v>
      </c>
    </row>
    <row r="623" spans="1:13" ht="29.25" customHeight="1">
      <c r="A623" s="1506">
        <v>40158</v>
      </c>
      <c r="B623" s="456" t="s">
        <v>1689</v>
      </c>
      <c r="C623" s="1504" t="s">
        <v>1693</v>
      </c>
      <c r="D623" s="717" t="s">
        <v>985</v>
      </c>
      <c r="E623" s="494" t="s">
        <v>133</v>
      </c>
      <c r="F623" s="1054" t="s">
        <v>1318</v>
      </c>
      <c r="G623" s="1049">
        <v>370000</v>
      </c>
      <c r="H623" s="1038" t="s">
        <v>591</v>
      </c>
      <c r="I623" s="1029"/>
      <c r="J623" s="5">
        <v>40200</v>
      </c>
      <c r="K623" s="33">
        <v>20000</v>
      </c>
      <c r="L623" s="1033">
        <f t="shared" si="94"/>
        <v>390000</v>
      </c>
      <c r="M623" s="423" t="s">
        <v>1773</v>
      </c>
    </row>
    <row r="624" spans="1:13" ht="29.25" customHeight="1">
      <c r="A624" s="936"/>
      <c r="B624" s="457"/>
      <c r="C624" s="716"/>
      <c r="D624" s="718"/>
      <c r="E624" s="495"/>
      <c r="F624" s="1055"/>
      <c r="G624" s="1051"/>
      <c r="H624" s="1026"/>
      <c r="I624" s="1029"/>
      <c r="J624" s="464">
        <v>40263</v>
      </c>
      <c r="K624" s="1032">
        <v>1250000</v>
      </c>
      <c r="L624" s="1033">
        <f>L623+K624</f>
        <v>1640000</v>
      </c>
      <c r="M624" s="421" t="s">
        <v>447</v>
      </c>
    </row>
    <row r="625" spans="1:13" ht="29.25" customHeight="1">
      <c r="A625" s="936"/>
      <c r="B625" s="457"/>
      <c r="C625" s="716"/>
      <c r="D625" s="718"/>
      <c r="E625" s="495"/>
      <c r="F625" s="1055"/>
      <c r="G625" s="1051"/>
      <c r="H625" s="1026"/>
      <c r="I625" s="1035"/>
      <c r="J625" s="587">
        <v>40324</v>
      </c>
      <c r="K625" s="1032">
        <v>-1640000</v>
      </c>
      <c r="L625" s="1033">
        <f>L624+K625</f>
        <v>0</v>
      </c>
      <c r="M625" s="588" t="s">
        <v>1436</v>
      </c>
    </row>
    <row r="626" spans="1:13" ht="29.25" customHeight="1">
      <c r="A626" s="1506">
        <v>40158</v>
      </c>
      <c r="B626" s="456" t="s">
        <v>1690</v>
      </c>
      <c r="C626" s="1504" t="s">
        <v>1694</v>
      </c>
      <c r="D626" s="717" t="s">
        <v>999</v>
      </c>
      <c r="E626" s="494" t="s">
        <v>133</v>
      </c>
      <c r="F626" s="1054" t="s">
        <v>1318</v>
      </c>
      <c r="G626" s="1049">
        <v>600000</v>
      </c>
      <c r="H626" s="1038" t="s">
        <v>591</v>
      </c>
      <c r="I626" s="1029"/>
      <c r="J626" s="270">
        <v>40200</v>
      </c>
      <c r="K626" s="33">
        <v>30000</v>
      </c>
      <c r="L626" s="1033">
        <f t="shared" si="94"/>
        <v>630000</v>
      </c>
      <c r="M626" s="423" t="s">
        <v>1773</v>
      </c>
    </row>
    <row r="627" spans="1:13" ht="29.25" customHeight="1">
      <c r="A627" s="936"/>
      <c r="B627" s="457"/>
      <c r="C627" s="716"/>
      <c r="D627" s="718"/>
      <c r="E627" s="495"/>
      <c r="F627" s="1055"/>
      <c r="G627" s="1051"/>
      <c r="H627" s="1026"/>
      <c r="I627" s="1029"/>
      <c r="J627" s="464">
        <v>40263</v>
      </c>
      <c r="K627" s="1032">
        <v>400000</v>
      </c>
      <c r="L627" s="1033">
        <f>L626+K627</f>
        <v>1030000</v>
      </c>
      <c r="M627" s="421" t="s">
        <v>447</v>
      </c>
    </row>
    <row r="628" spans="1:13" ht="28.5" customHeight="1">
      <c r="A628" s="1024"/>
      <c r="B628" s="457"/>
      <c r="C628" s="454"/>
      <c r="D628" s="495"/>
      <c r="E628" s="1058"/>
      <c r="F628" s="1055"/>
      <c r="G628" s="1051"/>
      <c r="H628" s="1026"/>
      <c r="I628" s="1029"/>
      <c r="J628" s="464">
        <v>40373</v>
      </c>
      <c r="K628" s="1032">
        <v>-330000</v>
      </c>
      <c r="L628" s="1033">
        <f t="shared" ref="L628" si="107">L627+K628</f>
        <v>700000</v>
      </c>
      <c r="M628" s="421" t="s">
        <v>447</v>
      </c>
    </row>
    <row r="629" spans="1:13" ht="28.5" customHeight="1">
      <c r="A629" s="1024"/>
      <c r="B629" s="1041"/>
      <c r="C629" s="1025"/>
      <c r="D629" s="1026"/>
      <c r="E629" s="1026"/>
      <c r="F629" s="1027"/>
      <c r="G629" s="1028"/>
      <c r="H629" s="1026"/>
      <c r="I629" s="1029"/>
      <c r="J629" s="464">
        <v>40451</v>
      </c>
      <c r="K629" s="1032">
        <v>25278</v>
      </c>
      <c r="L629" s="1033">
        <f>L628+K629</f>
        <v>725278</v>
      </c>
      <c r="M629" s="421" t="s">
        <v>447</v>
      </c>
    </row>
    <row r="630" spans="1:13" ht="28.5" customHeight="1">
      <c r="A630" s="1024"/>
      <c r="B630" s="1025"/>
      <c r="C630" s="1025"/>
      <c r="D630" s="1026"/>
      <c r="E630" s="1026"/>
      <c r="F630" s="1027"/>
      <c r="G630" s="1028"/>
      <c r="H630" s="1026"/>
      <c r="I630" s="1029"/>
      <c r="J630" s="464">
        <v>40549</v>
      </c>
      <c r="K630" s="1034">
        <v>-1</v>
      </c>
      <c r="L630" s="1033">
        <f>L629+K630</f>
        <v>725277</v>
      </c>
      <c r="M630" s="421" t="s">
        <v>447</v>
      </c>
    </row>
    <row r="631" spans="1:13" ht="28.5" customHeight="1">
      <c r="A631" s="1059"/>
      <c r="B631" s="1060"/>
      <c r="C631" s="1061"/>
      <c r="D631" s="1048"/>
      <c r="E631" s="1048"/>
      <c r="F631" s="1062"/>
      <c r="G631" s="1047"/>
      <c r="H631" s="1048"/>
      <c r="I631" s="1035"/>
      <c r="J631" s="464">
        <v>40591</v>
      </c>
      <c r="K631" s="1032">
        <v>-725277</v>
      </c>
      <c r="L631" s="1033">
        <f t="shared" ref="L631" si="108">L630+K631</f>
        <v>0</v>
      </c>
      <c r="M631" s="421" t="s">
        <v>1436</v>
      </c>
    </row>
    <row r="632" spans="1:13" ht="29.25" customHeight="1">
      <c r="A632" s="1506">
        <v>40158</v>
      </c>
      <c r="B632" s="456" t="s">
        <v>1691</v>
      </c>
      <c r="C632" s="1504" t="s">
        <v>283</v>
      </c>
      <c r="D632" s="717" t="s">
        <v>1001</v>
      </c>
      <c r="E632" s="494" t="s">
        <v>133</v>
      </c>
      <c r="F632" s="1054" t="s">
        <v>1318</v>
      </c>
      <c r="G632" s="1049">
        <v>630000</v>
      </c>
      <c r="H632" s="1038" t="s">
        <v>591</v>
      </c>
      <c r="I632" s="1029"/>
      <c r="J632" s="5">
        <v>40200</v>
      </c>
      <c r="K632" s="33">
        <v>30000</v>
      </c>
      <c r="L632" s="1033">
        <f t="shared" si="94"/>
        <v>660000</v>
      </c>
      <c r="M632" s="423" t="s">
        <v>1773</v>
      </c>
    </row>
    <row r="633" spans="1:13" ht="29.25" customHeight="1">
      <c r="A633" s="936"/>
      <c r="B633" s="457"/>
      <c r="C633" s="716"/>
      <c r="D633" s="718"/>
      <c r="E633" s="495"/>
      <c r="F633" s="1055"/>
      <c r="G633" s="1051"/>
      <c r="H633" s="1026"/>
      <c r="I633" s="1029"/>
      <c r="J633" s="464">
        <v>40263</v>
      </c>
      <c r="K633" s="1032">
        <v>800000</v>
      </c>
      <c r="L633" s="1033">
        <f>L632+K633</f>
        <v>1460000</v>
      </c>
      <c r="M633" s="421" t="s">
        <v>447</v>
      </c>
    </row>
    <row r="634" spans="1:13" ht="28.5" customHeight="1">
      <c r="A634" s="1024"/>
      <c r="B634" s="457"/>
      <c r="C634" s="454"/>
      <c r="D634" s="495"/>
      <c r="E634" s="1058"/>
      <c r="F634" s="1055"/>
      <c r="G634" s="1051"/>
      <c r="H634" s="1026"/>
      <c r="I634" s="1029"/>
      <c r="J634" s="464">
        <v>40373</v>
      </c>
      <c r="K634" s="1032">
        <v>-360000</v>
      </c>
      <c r="L634" s="1033">
        <f t="shared" ref="L634" si="109">L633+K634</f>
        <v>1100000</v>
      </c>
      <c r="M634" s="421" t="s">
        <v>447</v>
      </c>
    </row>
    <row r="635" spans="1:13" ht="28.5" customHeight="1">
      <c r="A635" s="1024"/>
      <c r="B635" s="1041"/>
      <c r="C635" s="1025"/>
      <c r="D635" s="1026"/>
      <c r="E635" s="1026"/>
      <c r="F635" s="1027"/>
      <c r="G635" s="1028"/>
      <c r="H635" s="1026"/>
      <c r="I635" s="1029"/>
      <c r="J635" s="464">
        <v>40451</v>
      </c>
      <c r="K635" s="1032">
        <v>60445</v>
      </c>
      <c r="L635" s="1033">
        <f>L634+K635</f>
        <v>1160445</v>
      </c>
      <c r="M635" s="421" t="s">
        <v>447</v>
      </c>
    </row>
    <row r="636" spans="1:13" ht="28.5" customHeight="1">
      <c r="A636" s="1024"/>
      <c r="B636" s="1025"/>
      <c r="C636" s="1025"/>
      <c r="D636" s="1026"/>
      <c r="E636" s="1026"/>
      <c r="F636" s="1027"/>
      <c r="G636" s="1047"/>
      <c r="H636" s="1048"/>
      <c r="I636" s="1035"/>
      <c r="J636" s="464">
        <v>40549</v>
      </c>
      <c r="K636" s="1034">
        <v>-2</v>
      </c>
      <c r="L636" s="1033">
        <f>L635+K636</f>
        <v>1160443</v>
      </c>
      <c r="M636" s="421" t="s">
        <v>447</v>
      </c>
    </row>
    <row r="637" spans="1:13" ht="29.25" customHeight="1">
      <c r="A637" s="81">
        <v>40158</v>
      </c>
      <c r="B637" s="596" t="s">
        <v>1692</v>
      </c>
      <c r="C637" s="1519" t="s">
        <v>1695</v>
      </c>
      <c r="D637" s="1520" t="s">
        <v>1026</v>
      </c>
      <c r="E637" s="597" t="s">
        <v>133</v>
      </c>
      <c r="F637" s="1072" t="s">
        <v>1318</v>
      </c>
      <c r="G637" s="1073">
        <v>150000</v>
      </c>
      <c r="H637" s="1045" t="s">
        <v>591</v>
      </c>
      <c r="I637" s="1035"/>
      <c r="J637" s="5">
        <v>40289</v>
      </c>
      <c r="K637" s="33">
        <v>-150000</v>
      </c>
      <c r="L637" s="1033">
        <v>0</v>
      </c>
      <c r="M637" s="423" t="s">
        <v>1436</v>
      </c>
    </row>
    <row r="638" spans="1:13" ht="29.25" customHeight="1">
      <c r="A638" s="1506">
        <v>40163</v>
      </c>
      <c r="B638" s="456" t="s">
        <v>1698</v>
      </c>
      <c r="C638" s="1504" t="s">
        <v>1703</v>
      </c>
      <c r="D638" s="717" t="s">
        <v>985</v>
      </c>
      <c r="E638" s="494" t="s">
        <v>133</v>
      </c>
      <c r="F638" s="1054" t="s">
        <v>1318</v>
      </c>
      <c r="G638" s="1049">
        <v>620000</v>
      </c>
      <c r="H638" s="1038" t="s">
        <v>591</v>
      </c>
      <c r="I638" s="1029"/>
      <c r="J638" s="5">
        <v>40200</v>
      </c>
      <c r="K638" s="33">
        <v>30000</v>
      </c>
      <c r="L638" s="1033">
        <f t="shared" ref="L638:L678" si="110">K638+G638</f>
        <v>650000</v>
      </c>
      <c r="M638" s="423" t="s">
        <v>1773</v>
      </c>
    </row>
    <row r="639" spans="1:13" ht="29.25" customHeight="1">
      <c r="A639" s="936"/>
      <c r="B639" s="457"/>
      <c r="C639" s="716"/>
      <c r="D639" s="718"/>
      <c r="E639" s="495"/>
      <c r="F639" s="1055"/>
      <c r="G639" s="1051"/>
      <c r="H639" s="1026"/>
      <c r="I639" s="1029"/>
      <c r="J639" s="464">
        <v>40263</v>
      </c>
      <c r="K639" s="1032">
        <v>-580000</v>
      </c>
      <c r="L639" s="1033">
        <f>L638+K639</f>
        <v>70000</v>
      </c>
      <c r="M639" s="421" t="s">
        <v>447</v>
      </c>
    </row>
    <row r="640" spans="1:13" ht="28.5" customHeight="1">
      <c r="A640" s="1024"/>
      <c r="B640" s="457"/>
      <c r="C640" s="454"/>
      <c r="D640" s="495"/>
      <c r="E640" s="1058"/>
      <c r="F640" s="1055"/>
      <c r="G640" s="1051"/>
      <c r="H640" s="1026"/>
      <c r="I640" s="1029"/>
      <c r="J640" s="464">
        <v>40373</v>
      </c>
      <c r="K640" s="1032">
        <v>1430000</v>
      </c>
      <c r="L640" s="1033">
        <f t="shared" ref="L640" si="111">L639+K640</f>
        <v>1500000</v>
      </c>
      <c r="M640" s="421" t="s">
        <v>447</v>
      </c>
    </row>
    <row r="641" spans="1:13" ht="28.5" customHeight="1">
      <c r="A641" s="1024"/>
      <c r="B641" s="1041"/>
      <c r="C641" s="1025"/>
      <c r="D641" s="1026"/>
      <c r="E641" s="1026"/>
      <c r="F641" s="1027"/>
      <c r="G641" s="1028"/>
      <c r="H641" s="1026"/>
      <c r="I641" s="1029"/>
      <c r="J641" s="464">
        <v>40451</v>
      </c>
      <c r="K641" s="1032">
        <v>95612</v>
      </c>
      <c r="L641" s="1033">
        <f>L640+K641</f>
        <v>1595612</v>
      </c>
      <c r="M641" s="421" t="s">
        <v>447</v>
      </c>
    </row>
    <row r="642" spans="1:13" ht="28.5" customHeight="1">
      <c r="A642" s="1024"/>
      <c r="B642" s="1025"/>
      <c r="C642" s="1025"/>
      <c r="D642" s="1026"/>
      <c r="E642" s="1026"/>
      <c r="F642" s="1027"/>
      <c r="G642" s="1047"/>
      <c r="H642" s="1048"/>
      <c r="I642" s="1035"/>
      <c r="J642" s="464">
        <v>40549</v>
      </c>
      <c r="K642" s="1034">
        <v>-2</v>
      </c>
      <c r="L642" s="1033">
        <f>L641+K642</f>
        <v>1595610</v>
      </c>
      <c r="M642" s="421" t="s">
        <v>447</v>
      </c>
    </row>
    <row r="643" spans="1:13" ht="29.25" customHeight="1">
      <c r="A643" s="1506">
        <v>40163</v>
      </c>
      <c r="B643" s="456" t="s">
        <v>1699</v>
      </c>
      <c r="C643" s="1504" t="s">
        <v>1704</v>
      </c>
      <c r="D643" s="717" t="s">
        <v>1021</v>
      </c>
      <c r="E643" s="494" t="s">
        <v>133</v>
      </c>
      <c r="F643" s="1054" t="s">
        <v>1318</v>
      </c>
      <c r="G643" s="1049">
        <v>170000</v>
      </c>
      <c r="H643" s="1038" t="s">
        <v>591</v>
      </c>
      <c r="I643" s="1029"/>
      <c r="J643" s="5">
        <v>40200</v>
      </c>
      <c r="K643" s="33">
        <v>10000</v>
      </c>
      <c r="L643" s="1033">
        <f t="shared" si="110"/>
        <v>180000</v>
      </c>
      <c r="M643" s="422" t="s">
        <v>1773</v>
      </c>
    </row>
    <row r="644" spans="1:13" ht="29.25" customHeight="1">
      <c r="A644" s="936"/>
      <c r="B644" s="457"/>
      <c r="C644" s="716"/>
      <c r="D644" s="718"/>
      <c r="E644" s="495"/>
      <c r="F644" s="1055"/>
      <c r="G644" s="1051"/>
      <c r="H644" s="1026"/>
      <c r="I644" s="1029"/>
      <c r="J644" s="464">
        <v>40263</v>
      </c>
      <c r="K644" s="1032">
        <v>30000</v>
      </c>
      <c r="L644" s="1033">
        <f>L643+K644</f>
        <v>210000</v>
      </c>
      <c r="M644" s="421" t="s">
        <v>447</v>
      </c>
    </row>
    <row r="645" spans="1:13" ht="28.5" customHeight="1">
      <c r="A645" s="1024"/>
      <c r="B645" s="457"/>
      <c r="C645" s="454"/>
      <c r="D645" s="495"/>
      <c r="E645" s="1058"/>
      <c r="F645" s="1055"/>
      <c r="G645" s="1051"/>
      <c r="H645" s="1026"/>
      <c r="I645" s="1029"/>
      <c r="J645" s="464">
        <v>40373</v>
      </c>
      <c r="K645" s="1032">
        <v>-10000</v>
      </c>
      <c r="L645" s="1033">
        <f t="shared" ref="L645" si="112">L644+K645</f>
        <v>200000</v>
      </c>
      <c r="M645" s="421" t="s">
        <v>447</v>
      </c>
    </row>
    <row r="646" spans="1:13" ht="28.5" customHeight="1">
      <c r="A646" s="1024"/>
      <c r="B646" s="1041"/>
      <c r="C646" s="1025"/>
      <c r="D646" s="1026"/>
      <c r="E646" s="1026"/>
      <c r="F646" s="1027"/>
      <c r="G646" s="1028"/>
      <c r="H646" s="1026"/>
      <c r="I646" s="1029"/>
      <c r="J646" s="464">
        <v>40451</v>
      </c>
      <c r="K646" s="1032">
        <v>90111</v>
      </c>
      <c r="L646" s="1033">
        <f>L645+K646</f>
        <v>290111</v>
      </c>
      <c r="M646" s="421" t="s">
        <v>447</v>
      </c>
    </row>
    <row r="647" spans="1:13" ht="28.5" customHeight="1">
      <c r="A647" s="1059"/>
      <c r="B647" s="1060"/>
      <c r="C647" s="1061"/>
      <c r="D647" s="1048"/>
      <c r="E647" s="1048"/>
      <c r="F647" s="1062"/>
      <c r="G647" s="1047"/>
      <c r="H647" s="1048"/>
      <c r="I647" s="1035"/>
      <c r="J647" s="464">
        <v>40591</v>
      </c>
      <c r="K647" s="1032">
        <v>-290111</v>
      </c>
      <c r="L647" s="1033">
        <f t="shared" ref="L647" si="113">L646+K647</f>
        <v>0</v>
      </c>
      <c r="M647" s="421" t="s">
        <v>1436</v>
      </c>
    </row>
    <row r="648" spans="1:13" ht="29.25" customHeight="1">
      <c r="A648" s="1506">
        <v>40163</v>
      </c>
      <c r="B648" s="456" t="s">
        <v>1700</v>
      </c>
      <c r="C648" s="1504" t="s">
        <v>1027</v>
      </c>
      <c r="D648" s="717" t="s">
        <v>1190</v>
      </c>
      <c r="E648" s="494" t="s">
        <v>133</v>
      </c>
      <c r="F648" s="1054" t="s">
        <v>1318</v>
      </c>
      <c r="G648" s="1049">
        <v>3460000</v>
      </c>
      <c r="H648" s="1038" t="s">
        <v>591</v>
      </c>
      <c r="I648" s="1064"/>
      <c r="J648" s="5">
        <v>40200</v>
      </c>
      <c r="K648" s="33">
        <v>160000</v>
      </c>
      <c r="L648" s="1033">
        <f t="shared" si="110"/>
        <v>3620000</v>
      </c>
      <c r="M648" s="423" t="s">
        <v>1773</v>
      </c>
    </row>
    <row r="649" spans="1:13" ht="29.25" customHeight="1">
      <c r="A649" s="936"/>
      <c r="B649" s="457"/>
      <c r="C649" s="716"/>
      <c r="D649" s="718"/>
      <c r="E649" s="495"/>
      <c r="F649" s="1055"/>
      <c r="G649" s="1051"/>
      <c r="H649" s="1026"/>
      <c r="I649" s="1035"/>
      <c r="J649" s="5">
        <v>40289</v>
      </c>
      <c r="K649" s="33">
        <v>-3620000</v>
      </c>
      <c r="L649" s="1033">
        <v>0</v>
      </c>
      <c r="M649" s="423" t="s">
        <v>1436</v>
      </c>
    </row>
    <row r="650" spans="1:13" ht="29.25" customHeight="1">
      <c r="A650" s="1506">
        <v>40163</v>
      </c>
      <c r="B650" s="456" t="s">
        <v>1701</v>
      </c>
      <c r="C650" s="1504" t="s">
        <v>1694</v>
      </c>
      <c r="D650" s="717" t="s">
        <v>999</v>
      </c>
      <c r="E650" s="494" t="s">
        <v>133</v>
      </c>
      <c r="F650" s="1054" t="s">
        <v>1318</v>
      </c>
      <c r="G650" s="1049">
        <v>440000</v>
      </c>
      <c r="H650" s="1038" t="s">
        <v>591</v>
      </c>
      <c r="I650" s="1029"/>
      <c r="J650" s="270">
        <v>40200</v>
      </c>
      <c r="K650" s="33">
        <v>20000</v>
      </c>
      <c r="L650" s="1033">
        <f t="shared" si="110"/>
        <v>460000</v>
      </c>
      <c r="M650" s="423" t="s">
        <v>1773</v>
      </c>
    </row>
    <row r="651" spans="1:13" ht="29.25" customHeight="1">
      <c r="A651" s="936"/>
      <c r="B651" s="457"/>
      <c r="C651" s="716"/>
      <c r="D651" s="718"/>
      <c r="E651" s="495"/>
      <c r="F651" s="1055"/>
      <c r="G651" s="1051"/>
      <c r="H651" s="1026"/>
      <c r="I651" s="1029"/>
      <c r="J651" s="464">
        <v>40263</v>
      </c>
      <c r="K651" s="1032">
        <v>1430000</v>
      </c>
      <c r="L651" s="1033">
        <f>L650+K651</f>
        <v>1890000</v>
      </c>
      <c r="M651" s="421" t="s">
        <v>447</v>
      </c>
    </row>
    <row r="652" spans="1:13" ht="28.5" customHeight="1">
      <c r="A652" s="1024"/>
      <c r="B652" s="457"/>
      <c r="C652" s="454"/>
      <c r="D652" s="495"/>
      <c r="E652" s="1058"/>
      <c r="F652" s="1055"/>
      <c r="G652" s="1051"/>
      <c r="H652" s="1026"/>
      <c r="I652" s="1029"/>
      <c r="J652" s="464">
        <v>40373</v>
      </c>
      <c r="K652" s="1032">
        <v>-390000</v>
      </c>
      <c r="L652" s="1033">
        <f>L651+K652</f>
        <v>1500000</v>
      </c>
      <c r="M652" s="421" t="s">
        <v>447</v>
      </c>
    </row>
    <row r="653" spans="1:13" ht="28.5" customHeight="1">
      <c r="A653" s="1024"/>
      <c r="B653" s="457"/>
      <c r="C653" s="454"/>
      <c r="D653" s="495"/>
      <c r="E653" s="1058"/>
      <c r="F653" s="1055"/>
      <c r="G653" s="1051"/>
      <c r="H653" s="1026"/>
      <c r="I653" s="1035"/>
      <c r="J653" s="464">
        <v>40429</v>
      </c>
      <c r="K653" s="1032">
        <v>-1500000</v>
      </c>
      <c r="L653" s="1033">
        <f>L652+K653</f>
        <v>0</v>
      </c>
      <c r="M653" s="588" t="s">
        <v>1436</v>
      </c>
    </row>
    <row r="654" spans="1:13" ht="29.25" customHeight="1">
      <c r="A654" s="1506">
        <v>40163</v>
      </c>
      <c r="B654" s="456" t="s">
        <v>1707</v>
      </c>
      <c r="C654" s="1504" t="s">
        <v>1705</v>
      </c>
      <c r="D654" s="717" t="s">
        <v>1039</v>
      </c>
      <c r="E654" s="494" t="s">
        <v>133</v>
      </c>
      <c r="F654" s="1054" t="s">
        <v>1318</v>
      </c>
      <c r="G654" s="1049">
        <v>700000</v>
      </c>
      <c r="H654" s="1038" t="s">
        <v>591</v>
      </c>
      <c r="I654" s="1029"/>
      <c r="J654" s="5">
        <v>40200</v>
      </c>
      <c r="K654" s="33">
        <v>30000</v>
      </c>
      <c r="L654" s="1033">
        <f t="shared" si="110"/>
        <v>730000</v>
      </c>
      <c r="M654" s="423" t="s">
        <v>1773</v>
      </c>
    </row>
    <row r="655" spans="1:13" ht="29.25" customHeight="1">
      <c r="A655" s="936"/>
      <c r="B655" s="457"/>
      <c r="C655" s="716"/>
      <c r="D655" s="718"/>
      <c r="E655" s="495"/>
      <c r="F655" s="1055"/>
      <c r="G655" s="1051"/>
      <c r="H655" s="1026"/>
      <c r="I655" s="1029"/>
      <c r="J655" s="464">
        <v>40263</v>
      </c>
      <c r="K655" s="1032">
        <v>1740000</v>
      </c>
      <c r="L655" s="1033">
        <f>L654+K655</f>
        <v>2470000</v>
      </c>
      <c r="M655" s="421" t="s">
        <v>447</v>
      </c>
    </row>
    <row r="656" spans="1:13" ht="28.5" customHeight="1">
      <c r="A656" s="1024"/>
      <c r="B656" s="457"/>
      <c r="C656" s="454"/>
      <c r="D656" s="495"/>
      <c r="E656" s="1058"/>
      <c r="F656" s="1055"/>
      <c r="G656" s="1051"/>
      <c r="H656" s="1026"/>
      <c r="I656" s="1029"/>
      <c r="J656" s="464">
        <v>40373</v>
      </c>
      <c r="K656" s="1032">
        <v>-1870000</v>
      </c>
      <c r="L656" s="1033">
        <f t="shared" ref="L656" si="114">L655+K656</f>
        <v>600000</v>
      </c>
      <c r="M656" s="421" t="s">
        <v>447</v>
      </c>
    </row>
    <row r="657" spans="1:13" ht="28.5" customHeight="1">
      <c r="A657" s="1024"/>
      <c r="B657" s="1041"/>
      <c r="C657" s="1025"/>
      <c r="D657" s="1026"/>
      <c r="E657" s="1026"/>
      <c r="F657" s="1027"/>
      <c r="G657" s="1028"/>
      <c r="H657" s="1026"/>
      <c r="I657" s="1029"/>
      <c r="J657" s="464">
        <v>40451</v>
      </c>
      <c r="K657" s="1032">
        <v>850556</v>
      </c>
      <c r="L657" s="1033">
        <f>L656+K657</f>
        <v>1450556</v>
      </c>
      <c r="M657" s="421" t="s">
        <v>447</v>
      </c>
    </row>
    <row r="658" spans="1:13" ht="28.5" customHeight="1">
      <c r="A658" s="1024"/>
      <c r="B658" s="1025"/>
      <c r="C658" s="1025"/>
      <c r="D658" s="1026"/>
      <c r="E658" s="1026"/>
      <c r="F658" s="1027"/>
      <c r="G658" s="1047"/>
      <c r="H658" s="1048"/>
      <c r="I658" s="1035"/>
      <c r="J658" s="464">
        <v>40549</v>
      </c>
      <c r="K658" s="1034">
        <v>-2</v>
      </c>
      <c r="L658" s="1033">
        <f>L657+K658</f>
        <v>1450554</v>
      </c>
      <c r="M658" s="421" t="s">
        <v>447</v>
      </c>
    </row>
    <row r="659" spans="1:13" ht="29.25" customHeight="1">
      <c r="A659" s="1506">
        <v>40163</v>
      </c>
      <c r="B659" s="456" t="s">
        <v>1702</v>
      </c>
      <c r="C659" s="1504" t="s">
        <v>1706</v>
      </c>
      <c r="D659" s="717" t="s">
        <v>1190</v>
      </c>
      <c r="E659" s="494" t="s">
        <v>133</v>
      </c>
      <c r="F659" s="1054" t="s">
        <v>1318</v>
      </c>
      <c r="G659" s="1049">
        <v>760000</v>
      </c>
      <c r="H659" s="1038" t="s">
        <v>591</v>
      </c>
      <c r="I659" s="1029"/>
      <c r="J659" s="270">
        <v>40200</v>
      </c>
      <c r="K659" s="33">
        <v>40000</v>
      </c>
      <c r="L659" s="1033">
        <f t="shared" si="110"/>
        <v>800000</v>
      </c>
      <c r="M659" s="423" t="s">
        <v>1773</v>
      </c>
    </row>
    <row r="660" spans="1:13" ht="29.25" customHeight="1">
      <c r="A660" s="936"/>
      <c r="B660" s="457"/>
      <c r="C660" s="716"/>
      <c r="D660" s="718"/>
      <c r="E660" s="495"/>
      <c r="F660" s="1055"/>
      <c r="G660" s="1051"/>
      <c r="H660" s="1026"/>
      <c r="I660" s="1029"/>
      <c r="J660" s="464">
        <v>40263</v>
      </c>
      <c r="K660" s="1032">
        <v>140000</v>
      </c>
      <c r="L660" s="1033">
        <f>L659+K660</f>
        <v>940000</v>
      </c>
      <c r="M660" s="421" t="s">
        <v>447</v>
      </c>
    </row>
    <row r="661" spans="1:13" ht="28.5" customHeight="1">
      <c r="A661" s="1024"/>
      <c r="B661" s="457"/>
      <c r="C661" s="454"/>
      <c r="D661" s="495"/>
      <c r="E661" s="1058"/>
      <c r="F661" s="1055"/>
      <c r="G661" s="1051"/>
      <c r="H661" s="1026"/>
      <c r="I661" s="1029"/>
      <c r="J661" s="464">
        <v>40373</v>
      </c>
      <c r="K661" s="1032">
        <v>-140000</v>
      </c>
      <c r="L661" s="1033">
        <f t="shared" ref="L661" si="115">L660+K661</f>
        <v>800000</v>
      </c>
      <c r="M661" s="421" t="s">
        <v>447</v>
      </c>
    </row>
    <row r="662" spans="1:13" ht="28.5" customHeight="1">
      <c r="A662" s="1024"/>
      <c r="B662" s="1041"/>
      <c r="C662" s="1025"/>
      <c r="D662" s="1026"/>
      <c r="E662" s="1026"/>
      <c r="F662" s="1027"/>
      <c r="G662" s="1028"/>
      <c r="H662" s="1026"/>
      <c r="I662" s="1029"/>
      <c r="J662" s="464">
        <v>40451</v>
      </c>
      <c r="K662" s="1032">
        <v>70334</v>
      </c>
      <c r="L662" s="1033">
        <f>L661+K662</f>
        <v>870334</v>
      </c>
      <c r="M662" s="421" t="s">
        <v>447</v>
      </c>
    </row>
    <row r="663" spans="1:13" ht="28.5" customHeight="1">
      <c r="A663" s="1024"/>
      <c r="B663" s="1025"/>
      <c r="C663" s="1025"/>
      <c r="D663" s="1026"/>
      <c r="E663" s="1026"/>
      <c r="F663" s="1027"/>
      <c r="G663" s="1047"/>
      <c r="H663" s="1048"/>
      <c r="I663" s="1035"/>
      <c r="J663" s="464">
        <v>40549</v>
      </c>
      <c r="K663" s="1034">
        <v>-1</v>
      </c>
      <c r="L663" s="1033">
        <f>L662+K663</f>
        <v>870333</v>
      </c>
      <c r="M663" s="421" t="s">
        <v>447</v>
      </c>
    </row>
    <row r="664" spans="1:13" ht="29.25" customHeight="1">
      <c r="A664" s="1506">
        <v>40170</v>
      </c>
      <c r="B664" s="456" t="s">
        <v>1726</v>
      </c>
      <c r="C664" s="1504" t="s">
        <v>1730</v>
      </c>
      <c r="D664" s="717" t="s">
        <v>1074</v>
      </c>
      <c r="E664" s="494" t="s">
        <v>133</v>
      </c>
      <c r="F664" s="1054" t="s">
        <v>1318</v>
      </c>
      <c r="G664" s="1049">
        <v>4230000</v>
      </c>
      <c r="H664" s="1038" t="s">
        <v>591</v>
      </c>
      <c r="I664" s="1029"/>
      <c r="J664" s="5">
        <v>40200</v>
      </c>
      <c r="K664" s="33">
        <v>200000</v>
      </c>
      <c r="L664" s="1033">
        <f t="shared" si="110"/>
        <v>4430000</v>
      </c>
      <c r="M664" s="423" t="s">
        <v>1773</v>
      </c>
    </row>
    <row r="665" spans="1:13" ht="29.25" customHeight="1">
      <c r="A665" s="936"/>
      <c r="B665" s="457"/>
      <c r="C665" s="716"/>
      <c r="D665" s="718"/>
      <c r="E665" s="495"/>
      <c r="F665" s="1055"/>
      <c r="G665" s="1051"/>
      <c r="H665" s="1026"/>
      <c r="I665" s="1029"/>
      <c r="J665" s="464">
        <v>40263</v>
      </c>
      <c r="K665" s="1032">
        <v>-1470000</v>
      </c>
      <c r="L665" s="1033">
        <f>L664+K665</f>
        <v>2960000</v>
      </c>
      <c r="M665" s="421" t="s">
        <v>447</v>
      </c>
    </row>
    <row r="666" spans="1:13" ht="28.5" customHeight="1">
      <c r="A666" s="1024"/>
      <c r="B666" s="457"/>
      <c r="C666" s="454"/>
      <c r="D666" s="495"/>
      <c r="E666" s="1058"/>
      <c r="F666" s="1055"/>
      <c r="G666" s="1051"/>
      <c r="H666" s="1026"/>
      <c r="I666" s="1029"/>
      <c r="J666" s="464">
        <v>40373</v>
      </c>
      <c r="K666" s="1032">
        <v>-1560000</v>
      </c>
      <c r="L666" s="1033">
        <f t="shared" ref="L666" si="116">L665+K666</f>
        <v>1400000</v>
      </c>
      <c r="M666" s="421" t="s">
        <v>447</v>
      </c>
    </row>
    <row r="667" spans="1:13" ht="28.5" customHeight="1">
      <c r="A667" s="1024"/>
      <c r="B667" s="1041"/>
      <c r="C667" s="1025"/>
      <c r="D667" s="1026"/>
      <c r="E667" s="1026"/>
      <c r="F667" s="1027"/>
      <c r="G667" s="1028"/>
      <c r="H667" s="1026"/>
      <c r="I667" s="1029"/>
      <c r="J667" s="464">
        <v>40451</v>
      </c>
      <c r="K667" s="1032">
        <v>5852780</v>
      </c>
      <c r="L667" s="1033">
        <f>L666+K667</f>
        <v>7252780</v>
      </c>
      <c r="M667" s="421" t="s">
        <v>447</v>
      </c>
    </row>
    <row r="668" spans="1:13" ht="28.5" customHeight="1">
      <c r="A668" s="1024"/>
      <c r="B668" s="1025"/>
      <c r="C668" s="1025"/>
      <c r="D668" s="1026"/>
      <c r="E668" s="1026"/>
      <c r="F668" s="1027"/>
      <c r="G668" s="1047"/>
      <c r="H668" s="1048"/>
      <c r="I668" s="1035"/>
      <c r="J668" s="464">
        <v>40549</v>
      </c>
      <c r="K668" s="1034">
        <v>-11</v>
      </c>
      <c r="L668" s="1033">
        <f>L667+K668</f>
        <v>7252769</v>
      </c>
      <c r="M668" s="421" t="s">
        <v>447</v>
      </c>
    </row>
    <row r="669" spans="1:13" ht="29.25" customHeight="1">
      <c r="A669" s="1506">
        <v>40170</v>
      </c>
      <c r="B669" s="456" t="s">
        <v>1727</v>
      </c>
      <c r="C669" s="1504" t="s">
        <v>1731</v>
      </c>
      <c r="D669" s="717" t="s">
        <v>1548</v>
      </c>
      <c r="E669" s="494" t="s">
        <v>133</v>
      </c>
      <c r="F669" s="1054" t="s">
        <v>1318</v>
      </c>
      <c r="G669" s="1049">
        <v>340000</v>
      </c>
      <c r="H669" s="1038" t="s">
        <v>591</v>
      </c>
      <c r="I669" s="1029"/>
      <c r="J669" s="270">
        <v>40200</v>
      </c>
      <c r="K669" s="33">
        <v>20000</v>
      </c>
      <c r="L669" s="1033">
        <f t="shared" si="110"/>
        <v>360000</v>
      </c>
      <c r="M669" s="423" t="s">
        <v>1773</v>
      </c>
    </row>
    <row r="670" spans="1:13" ht="29.25" customHeight="1">
      <c r="A670" s="936"/>
      <c r="B670" s="457"/>
      <c r="C670" s="716"/>
      <c r="D670" s="718"/>
      <c r="E670" s="495"/>
      <c r="F670" s="1055"/>
      <c r="G670" s="1051"/>
      <c r="H670" s="1026"/>
      <c r="I670" s="1029"/>
      <c r="J670" s="464">
        <v>40263</v>
      </c>
      <c r="K670" s="1032">
        <v>-320000</v>
      </c>
      <c r="L670" s="1033">
        <f>L669+K670</f>
        <v>40000</v>
      </c>
      <c r="M670" s="421" t="s">
        <v>447</v>
      </c>
    </row>
    <row r="671" spans="1:13" ht="28.5" customHeight="1">
      <c r="A671" s="1024"/>
      <c r="B671" s="457"/>
      <c r="C671" s="454"/>
      <c r="D671" s="495"/>
      <c r="E671" s="1058"/>
      <c r="F671" s="1055"/>
      <c r="G671" s="1051"/>
      <c r="H671" s="1026"/>
      <c r="I671" s="1029"/>
      <c r="J671" s="464">
        <v>40373</v>
      </c>
      <c r="K671" s="1032">
        <v>760000</v>
      </c>
      <c r="L671" s="1033">
        <f t="shared" ref="L671" si="117">L670+K671</f>
        <v>800000</v>
      </c>
      <c r="M671" s="421" t="s">
        <v>447</v>
      </c>
    </row>
    <row r="672" spans="1:13" ht="28.5" customHeight="1">
      <c r="A672" s="1024"/>
      <c r="B672" s="1041"/>
      <c r="C672" s="1025"/>
      <c r="D672" s="1026"/>
      <c r="E672" s="1026"/>
      <c r="F672" s="1027"/>
      <c r="G672" s="1028"/>
      <c r="H672" s="1026"/>
      <c r="I672" s="1029"/>
      <c r="J672" s="464">
        <v>40451</v>
      </c>
      <c r="K672" s="1032">
        <v>-74722</v>
      </c>
      <c r="L672" s="1033">
        <f>L671+K672</f>
        <v>725278</v>
      </c>
      <c r="M672" s="421" t="s">
        <v>447</v>
      </c>
    </row>
    <row r="673" spans="1:13" ht="28.5" customHeight="1">
      <c r="A673" s="1024"/>
      <c r="B673" s="1025"/>
      <c r="C673" s="1025"/>
      <c r="D673" s="1026"/>
      <c r="E673" s="1026"/>
      <c r="F673" s="1027"/>
      <c r="G673" s="1047"/>
      <c r="H673" s="1048"/>
      <c r="I673" s="1035"/>
      <c r="J673" s="464">
        <v>40549</v>
      </c>
      <c r="K673" s="1034">
        <v>-1</v>
      </c>
      <c r="L673" s="1033">
        <f>L672+K673</f>
        <v>725277</v>
      </c>
      <c r="M673" s="421" t="s">
        <v>447</v>
      </c>
    </row>
    <row r="674" spans="1:13" ht="29.25" customHeight="1">
      <c r="A674" s="1506">
        <v>40170</v>
      </c>
      <c r="B674" s="456" t="s">
        <v>1728</v>
      </c>
      <c r="C674" s="1504" t="s">
        <v>1732</v>
      </c>
      <c r="D674" s="717" t="s">
        <v>1190</v>
      </c>
      <c r="E674" s="494" t="s">
        <v>133</v>
      </c>
      <c r="F674" s="1054" t="s">
        <v>1318</v>
      </c>
      <c r="G674" s="1049">
        <v>60000</v>
      </c>
      <c r="H674" s="1038" t="s">
        <v>591</v>
      </c>
      <c r="I674" s="1029"/>
      <c r="J674" s="5">
        <v>40200</v>
      </c>
      <c r="K674" s="33">
        <v>0</v>
      </c>
      <c r="L674" s="1033">
        <f t="shared" si="110"/>
        <v>60000</v>
      </c>
      <c r="M674" s="423" t="s">
        <v>1773</v>
      </c>
    </row>
    <row r="675" spans="1:13" ht="29.25" customHeight="1">
      <c r="A675" s="936"/>
      <c r="B675" s="457"/>
      <c r="C675" s="716"/>
      <c r="D675" s="718"/>
      <c r="E675" s="495"/>
      <c r="F675" s="1055"/>
      <c r="G675" s="1051"/>
      <c r="H675" s="1026"/>
      <c r="I675" s="1029"/>
      <c r="J675" s="464">
        <v>40263</v>
      </c>
      <c r="K675" s="1032">
        <v>90000</v>
      </c>
      <c r="L675" s="1033">
        <f>L674+K675</f>
        <v>150000</v>
      </c>
      <c r="M675" s="421" t="s">
        <v>447</v>
      </c>
    </row>
    <row r="676" spans="1:13" ht="28.5" customHeight="1">
      <c r="A676" s="1024"/>
      <c r="B676" s="457"/>
      <c r="C676" s="454"/>
      <c r="D676" s="495"/>
      <c r="E676" s="1058"/>
      <c r="F676" s="1055"/>
      <c r="G676" s="1051"/>
      <c r="H676" s="1026"/>
      <c r="I676" s="1029"/>
      <c r="J676" s="464">
        <v>40373</v>
      </c>
      <c r="K676" s="1032">
        <v>50000</v>
      </c>
      <c r="L676" s="1033">
        <f t="shared" ref="L676" si="118">L675+K676</f>
        <v>200000</v>
      </c>
      <c r="M676" s="421" t="s">
        <v>447</v>
      </c>
    </row>
    <row r="677" spans="1:13" ht="28.5" customHeight="1">
      <c r="A677" s="1059"/>
      <c r="B677" s="1060"/>
      <c r="C677" s="1061"/>
      <c r="D677" s="1048"/>
      <c r="E677" s="1048"/>
      <c r="F677" s="1062"/>
      <c r="G677" s="1047"/>
      <c r="H677" s="1048"/>
      <c r="I677" s="1035"/>
      <c r="J677" s="464">
        <v>40451</v>
      </c>
      <c r="K677" s="1032">
        <v>-54944</v>
      </c>
      <c r="L677" s="1033">
        <f>L676+K677</f>
        <v>145056</v>
      </c>
      <c r="M677" s="421" t="s">
        <v>447</v>
      </c>
    </row>
    <row r="678" spans="1:13" ht="29.25" customHeight="1">
      <c r="A678" s="1506">
        <v>40170</v>
      </c>
      <c r="B678" s="456" t="s">
        <v>1729</v>
      </c>
      <c r="C678" s="1504" t="s">
        <v>1733</v>
      </c>
      <c r="D678" s="717" t="s">
        <v>875</v>
      </c>
      <c r="E678" s="494" t="s">
        <v>133</v>
      </c>
      <c r="F678" s="1054" t="s">
        <v>1318</v>
      </c>
      <c r="G678" s="1049">
        <v>110000</v>
      </c>
      <c r="H678" s="1038" t="s">
        <v>591</v>
      </c>
      <c r="I678" s="1029"/>
      <c r="J678" s="270">
        <v>40200</v>
      </c>
      <c r="K678" s="33">
        <v>0</v>
      </c>
      <c r="L678" s="1033">
        <f t="shared" si="110"/>
        <v>110000</v>
      </c>
      <c r="M678" s="423" t="s">
        <v>1773</v>
      </c>
    </row>
    <row r="679" spans="1:13" ht="29.25" customHeight="1">
      <c r="A679" s="936"/>
      <c r="B679" s="457"/>
      <c r="C679" s="716"/>
      <c r="D679" s="718"/>
      <c r="E679" s="495"/>
      <c r="F679" s="1055"/>
      <c r="G679" s="1051"/>
      <c r="H679" s="1026"/>
      <c r="I679" s="1029"/>
      <c r="J679" s="464">
        <v>40263</v>
      </c>
      <c r="K679" s="1032">
        <v>-20000</v>
      </c>
      <c r="L679" s="1033">
        <f>L678+K679</f>
        <v>90000</v>
      </c>
      <c r="M679" s="421" t="s">
        <v>447</v>
      </c>
    </row>
    <row r="680" spans="1:13" ht="28.5" customHeight="1">
      <c r="A680" s="1024"/>
      <c r="B680" s="457"/>
      <c r="C680" s="454"/>
      <c r="D680" s="495"/>
      <c r="E680" s="1058"/>
      <c r="F680" s="1055"/>
      <c r="G680" s="1051"/>
      <c r="H680" s="1026"/>
      <c r="I680" s="1029"/>
      <c r="J680" s="464">
        <v>40373</v>
      </c>
      <c r="K680" s="1032">
        <v>10000</v>
      </c>
      <c r="L680" s="1033">
        <f t="shared" ref="L680" si="119">L679+K680</f>
        <v>100000</v>
      </c>
      <c r="M680" s="421" t="s">
        <v>447</v>
      </c>
    </row>
    <row r="681" spans="1:13" ht="28.5" customHeight="1">
      <c r="A681" s="1024"/>
      <c r="B681" s="1041"/>
      <c r="C681" s="1025"/>
      <c r="D681" s="1026"/>
      <c r="E681" s="1026"/>
      <c r="F681" s="1027"/>
      <c r="G681" s="1028"/>
      <c r="H681" s="1026"/>
      <c r="I681" s="1029"/>
      <c r="J681" s="464">
        <v>40451</v>
      </c>
      <c r="K681" s="1032">
        <v>45056</v>
      </c>
      <c r="L681" s="1033">
        <f>L680+K681</f>
        <v>145056</v>
      </c>
      <c r="M681" s="421" t="s">
        <v>447</v>
      </c>
    </row>
    <row r="682" spans="1:13" ht="28.5" customHeight="1">
      <c r="A682" s="1059"/>
      <c r="B682" s="1060"/>
      <c r="C682" s="1061"/>
      <c r="D682" s="1048"/>
      <c r="E682" s="1048"/>
      <c r="F682" s="1062"/>
      <c r="G682" s="1047"/>
      <c r="H682" s="1048"/>
      <c r="I682" s="1035"/>
      <c r="J682" s="464">
        <v>40520</v>
      </c>
      <c r="K682" s="1032">
        <v>-145056</v>
      </c>
      <c r="L682" s="1033">
        <f>L681+K682</f>
        <v>0</v>
      </c>
      <c r="M682" s="421" t="s">
        <v>1436</v>
      </c>
    </row>
    <row r="683" spans="1:13" ht="29.25" customHeight="1">
      <c r="A683" s="1506">
        <v>40191</v>
      </c>
      <c r="B683" s="456" t="s">
        <v>1759</v>
      </c>
      <c r="C683" s="1504" t="s">
        <v>765</v>
      </c>
      <c r="D683" s="717" t="s">
        <v>987</v>
      </c>
      <c r="E683" s="494" t="s">
        <v>133</v>
      </c>
      <c r="F683" s="1054" t="s">
        <v>1318</v>
      </c>
      <c r="G683" s="1049">
        <v>260000</v>
      </c>
      <c r="H683" s="1038" t="s">
        <v>591</v>
      </c>
      <c r="I683" s="1064"/>
      <c r="J683" s="464">
        <v>40263</v>
      </c>
      <c r="K683" s="1032">
        <v>480000</v>
      </c>
      <c r="L683" s="1033">
        <f t="shared" ref="L683:L723" si="120">G683+K683</f>
        <v>740000</v>
      </c>
      <c r="M683" s="421" t="s">
        <v>447</v>
      </c>
    </row>
    <row r="684" spans="1:13" ht="28.5" customHeight="1">
      <c r="A684" s="1024"/>
      <c r="B684" s="457"/>
      <c r="C684" s="454"/>
      <c r="D684" s="495"/>
      <c r="E684" s="1058"/>
      <c r="F684" s="1055"/>
      <c r="G684" s="1051"/>
      <c r="H684" s="1026"/>
      <c r="I684" s="1029"/>
      <c r="J684" s="464">
        <v>40373</v>
      </c>
      <c r="K684" s="1032">
        <v>-140000</v>
      </c>
      <c r="L684" s="1033">
        <f t="shared" ref="L684" si="121">L683+K684</f>
        <v>600000</v>
      </c>
      <c r="M684" s="421" t="s">
        <v>447</v>
      </c>
    </row>
    <row r="685" spans="1:13" ht="28.5" customHeight="1">
      <c r="A685" s="1024"/>
      <c r="B685" s="1041"/>
      <c r="C685" s="1025"/>
      <c r="D685" s="1026"/>
      <c r="E685" s="1026"/>
      <c r="F685" s="1027"/>
      <c r="G685" s="1028"/>
      <c r="H685" s="1026"/>
      <c r="I685" s="1029"/>
      <c r="J685" s="464">
        <v>40451</v>
      </c>
      <c r="K685" s="1032">
        <v>-19778</v>
      </c>
      <c r="L685" s="1033">
        <f>L684+K685</f>
        <v>580222</v>
      </c>
      <c r="M685" s="421" t="s">
        <v>447</v>
      </c>
    </row>
    <row r="686" spans="1:13" ht="28.5" customHeight="1">
      <c r="A686" s="1024"/>
      <c r="B686" s="1025"/>
      <c r="C686" s="1025"/>
      <c r="D686" s="1026"/>
      <c r="E686" s="1026"/>
      <c r="F686" s="1027"/>
      <c r="G686" s="1047"/>
      <c r="H686" s="1048"/>
      <c r="I686" s="1035"/>
      <c r="J686" s="464">
        <v>40549</v>
      </c>
      <c r="K686" s="1034">
        <v>-1</v>
      </c>
      <c r="L686" s="1033">
        <f>L685+K686</f>
        <v>580221</v>
      </c>
      <c r="M686" s="421" t="s">
        <v>447</v>
      </c>
    </row>
    <row r="687" spans="1:13" ht="29.25" customHeight="1">
      <c r="A687" s="1506">
        <v>40191</v>
      </c>
      <c r="B687" s="456" t="s">
        <v>1760</v>
      </c>
      <c r="C687" s="1504" t="s">
        <v>1763</v>
      </c>
      <c r="D687" s="717" t="s">
        <v>1310</v>
      </c>
      <c r="E687" s="494" t="s">
        <v>133</v>
      </c>
      <c r="F687" s="1054" t="s">
        <v>1318</v>
      </c>
      <c r="G687" s="1049">
        <v>240000</v>
      </c>
      <c r="H687" s="1038" t="s">
        <v>591</v>
      </c>
      <c r="I687" s="1064"/>
      <c r="J687" s="464">
        <v>40263</v>
      </c>
      <c r="K687" s="1032">
        <v>610000</v>
      </c>
      <c r="L687" s="1033">
        <f t="shared" si="120"/>
        <v>850000</v>
      </c>
      <c r="M687" s="421" t="s">
        <v>447</v>
      </c>
    </row>
    <row r="688" spans="1:13" ht="28.5" customHeight="1">
      <c r="A688" s="1024"/>
      <c r="B688" s="457"/>
      <c r="C688" s="454"/>
      <c r="D688" s="495"/>
      <c r="E688" s="1058"/>
      <c r="F688" s="1055"/>
      <c r="G688" s="1051"/>
      <c r="H688" s="1026"/>
      <c r="I688" s="1029"/>
      <c r="J688" s="464">
        <v>40373</v>
      </c>
      <c r="K688" s="1032">
        <v>50000</v>
      </c>
      <c r="L688" s="1033">
        <f t="shared" ref="L688" si="122">L687+K688</f>
        <v>900000</v>
      </c>
      <c r="M688" s="421" t="s">
        <v>447</v>
      </c>
    </row>
    <row r="689" spans="1:13" ht="28.5" customHeight="1">
      <c r="A689" s="1024"/>
      <c r="B689" s="1041"/>
      <c r="C689" s="1025"/>
      <c r="D689" s="1026"/>
      <c r="E689" s="1026"/>
      <c r="F689" s="1027"/>
      <c r="G689" s="1028"/>
      <c r="H689" s="1026"/>
      <c r="I689" s="1029"/>
      <c r="J689" s="464">
        <v>40451</v>
      </c>
      <c r="K689" s="1032">
        <v>-29666</v>
      </c>
      <c r="L689" s="1033">
        <f>L688+K689</f>
        <v>870334</v>
      </c>
      <c r="M689" s="421" t="s">
        <v>447</v>
      </c>
    </row>
    <row r="690" spans="1:13" ht="28.5" customHeight="1">
      <c r="A690" s="1024"/>
      <c r="B690" s="1025"/>
      <c r="C690" s="1025"/>
      <c r="D690" s="1026"/>
      <c r="E690" s="1026"/>
      <c r="F690" s="1027"/>
      <c r="G690" s="1047"/>
      <c r="H690" s="1048"/>
      <c r="I690" s="1035"/>
      <c r="J690" s="464">
        <v>40549</v>
      </c>
      <c r="K690" s="1034">
        <v>-1</v>
      </c>
      <c r="L690" s="1033">
        <f>L689+K690</f>
        <v>870333</v>
      </c>
      <c r="M690" s="421" t="s">
        <v>447</v>
      </c>
    </row>
    <row r="691" spans="1:13" ht="29.25" customHeight="1">
      <c r="A691" s="1506">
        <v>40191</v>
      </c>
      <c r="B691" s="456" t="s">
        <v>1761</v>
      </c>
      <c r="C691" s="1504" t="s">
        <v>1764</v>
      </c>
      <c r="D691" s="717" t="s">
        <v>985</v>
      </c>
      <c r="E691" s="494" t="s">
        <v>133</v>
      </c>
      <c r="F691" s="1054" t="s">
        <v>1318</v>
      </c>
      <c r="G691" s="1049">
        <v>140000</v>
      </c>
      <c r="H691" s="1038" t="s">
        <v>591</v>
      </c>
      <c r="I691" s="1064"/>
      <c r="J691" s="464">
        <v>40263</v>
      </c>
      <c r="K691" s="1032">
        <v>150000</v>
      </c>
      <c r="L691" s="1033">
        <f t="shared" si="120"/>
        <v>290000</v>
      </c>
      <c r="M691" s="421" t="s">
        <v>447</v>
      </c>
    </row>
    <row r="692" spans="1:13" ht="28.5" customHeight="1">
      <c r="A692" s="1024"/>
      <c r="B692" s="457"/>
      <c r="C692" s="454"/>
      <c r="D692" s="495"/>
      <c r="E692" s="1058"/>
      <c r="F692" s="1055"/>
      <c r="G692" s="1051"/>
      <c r="H692" s="1026"/>
      <c r="I692" s="1029"/>
      <c r="J692" s="464">
        <v>40373</v>
      </c>
      <c r="K692" s="1032">
        <v>10000</v>
      </c>
      <c r="L692" s="1033">
        <f t="shared" ref="L692" si="123">L691+K692</f>
        <v>300000</v>
      </c>
      <c r="M692" s="421" t="s">
        <v>447</v>
      </c>
    </row>
    <row r="693" spans="1:13" ht="28.5" customHeight="1">
      <c r="A693" s="1024"/>
      <c r="B693" s="1041"/>
      <c r="C693" s="1025"/>
      <c r="D693" s="1026"/>
      <c r="E693" s="1026"/>
      <c r="F693" s="1027"/>
      <c r="G693" s="1028"/>
      <c r="H693" s="1026"/>
      <c r="I693" s="1029"/>
      <c r="J693" s="464">
        <v>40451</v>
      </c>
      <c r="K693" s="1032">
        <v>-9889</v>
      </c>
      <c r="L693" s="1033">
        <f>L692+K693</f>
        <v>290111</v>
      </c>
      <c r="M693" s="421" t="s">
        <v>447</v>
      </c>
    </row>
    <row r="694" spans="1:13" ht="28.5" customHeight="1">
      <c r="A694" s="1059"/>
      <c r="B694" s="1060"/>
      <c r="C694" s="1061"/>
      <c r="D694" s="1048"/>
      <c r="E694" s="1048"/>
      <c r="F694" s="1062"/>
      <c r="G694" s="1047"/>
      <c r="H694" s="1048"/>
      <c r="I694" s="1035"/>
      <c r="J694" s="464">
        <v>40569</v>
      </c>
      <c r="K694" s="1032">
        <v>-290111</v>
      </c>
      <c r="L694" s="1033">
        <f>L693+K694</f>
        <v>0</v>
      </c>
      <c r="M694" s="421" t="s">
        <v>1436</v>
      </c>
    </row>
    <row r="695" spans="1:13" ht="29.25" customHeight="1">
      <c r="A695" s="1506">
        <v>40191</v>
      </c>
      <c r="B695" s="456" t="s">
        <v>1767</v>
      </c>
      <c r="C695" s="1504" t="s">
        <v>1765</v>
      </c>
      <c r="D695" s="717" t="s">
        <v>1012</v>
      </c>
      <c r="E695" s="494" t="s">
        <v>133</v>
      </c>
      <c r="F695" s="1054" t="s">
        <v>1318</v>
      </c>
      <c r="G695" s="1049">
        <v>64150000</v>
      </c>
      <c r="H695" s="1038" t="s">
        <v>591</v>
      </c>
      <c r="I695" s="1064"/>
      <c r="J695" s="464">
        <v>40263</v>
      </c>
      <c r="K695" s="1032">
        <v>-51240000</v>
      </c>
      <c r="L695" s="1033">
        <f t="shared" si="120"/>
        <v>12910000</v>
      </c>
      <c r="M695" s="421" t="s">
        <v>447</v>
      </c>
    </row>
    <row r="696" spans="1:13" ht="29.25" customHeight="1">
      <c r="A696" s="936"/>
      <c r="B696" s="457"/>
      <c r="C696" s="716"/>
      <c r="D696" s="718"/>
      <c r="E696" s="495"/>
      <c r="F696" s="1055"/>
      <c r="G696" s="1051"/>
      <c r="H696" s="1026"/>
      <c r="I696" s="1029"/>
      <c r="J696" s="464">
        <v>40312</v>
      </c>
      <c r="K696" s="1032">
        <v>3000000</v>
      </c>
      <c r="L696" s="1033">
        <f>L695+K696</f>
        <v>15910000</v>
      </c>
      <c r="M696" s="421" t="s">
        <v>1858</v>
      </c>
    </row>
    <row r="697" spans="1:13" ht="29.25" customHeight="1">
      <c r="A697" s="936"/>
      <c r="B697" s="457"/>
      <c r="C697" s="716"/>
      <c r="D697" s="718"/>
      <c r="E697" s="495"/>
      <c r="F697" s="1055"/>
      <c r="G697" s="1051"/>
      <c r="H697" s="1026"/>
      <c r="I697" s="1029"/>
      <c r="J697" s="464">
        <v>40345</v>
      </c>
      <c r="K697" s="1032">
        <v>4860000</v>
      </c>
      <c r="L697" s="1033">
        <f>L696+K697</f>
        <v>20770000</v>
      </c>
      <c r="M697" s="421" t="s">
        <v>1858</v>
      </c>
    </row>
    <row r="698" spans="1:13" ht="28.5" customHeight="1">
      <c r="A698" s="1024"/>
      <c r="B698" s="457"/>
      <c r="C698" s="454"/>
      <c r="D698" s="495"/>
      <c r="E698" s="1058"/>
      <c r="F698" s="1055"/>
      <c r="G698" s="1051"/>
      <c r="H698" s="1026"/>
      <c r="I698" s="1029"/>
      <c r="J698" s="464">
        <v>40373</v>
      </c>
      <c r="K698" s="1032">
        <v>3630000</v>
      </c>
      <c r="L698" s="1033">
        <f t="shared" ref="L698:L699" si="124">L697+K698</f>
        <v>24400000</v>
      </c>
      <c r="M698" s="421" t="s">
        <v>447</v>
      </c>
    </row>
    <row r="699" spans="1:13" ht="28.5" customHeight="1">
      <c r="A699" s="1024"/>
      <c r="B699" s="457"/>
      <c r="C699" s="454"/>
      <c r="D699" s="495"/>
      <c r="E699" s="1058"/>
      <c r="F699" s="1055"/>
      <c r="G699" s="1051"/>
      <c r="H699" s="1026"/>
      <c r="I699" s="1029"/>
      <c r="J699" s="464">
        <v>40375</v>
      </c>
      <c r="K699" s="1032">
        <v>330000</v>
      </c>
      <c r="L699" s="1033">
        <f t="shared" si="124"/>
        <v>24730000</v>
      </c>
      <c r="M699" s="421" t="s">
        <v>1858</v>
      </c>
    </row>
    <row r="700" spans="1:13" ht="28.5" customHeight="1">
      <c r="A700" s="1024"/>
      <c r="B700" s="1025"/>
      <c r="C700" s="1025"/>
      <c r="D700" s="1026"/>
      <c r="E700" s="1026"/>
      <c r="F700" s="1027"/>
      <c r="G700" s="1028"/>
      <c r="H700" s="1026"/>
      <c r="I700" s="1029"/>
      <c r="J700" s="464">
        <v>40403</v>
      </c>
      <c r="K700" s="1034">
        <v>700000</v>
      </c>
      <c r="L700" s="1033">
        <f t="shared" ref="L700:L705" si="125">L699+K700</f>
        <v>25430000</v>
      </c>
      <c r="M700" s="421" t="s">
        <v>1973</v>
      </c>
    </row>
    <row r="701" spans="1:13" ht="28.5" customHeight="1">
      <c r="A701" s="1024"/>
      <c r="B701" s="1025"/>
      <c r="C701" s="1025"/>
      <c r="D701" s="1026"/>
      <c r="E701" s="1026"/>
      <c r="F701" s="1027"/>
      <c r="G701" s="1028"/>
      <c r="H701" s="1026"/>
      <c r="I701" s="1029"/>
      <c r="J701" s="464">
        <v>40436</v>
      </c>
      <c r="K701" s="1034">
        <v>200000</v>
      </c>
      <c r="L701" s="1033">
        <f t="shared" si="125"/>
        <v>25630000</v>
      </c>
      <c r="M701" s="421" t="s">
        <v>1973</v>
      </c>
    </row>
    <row r="702" spans="1:13" ht="28.5" customHeight="1">
      <c r="A702" s="1024"/>
      <c r="B702" s="1041"/>
      <c r="C702" s="1025"/>
      <c r="D702" s="1026"/>
      <c r="E702" s="1026"/>
      <c r="F702" s="1027"/>
      <c r="G702" s="1028"/>
      <c r="H702" s="1026"/>
      <c r="I702" s="1029"/>
      <c r="J702" s="464">
        <v>40451</v>
      </c>
      <c r="K702" s="1032">
        <v>-1695826</v>
      </c>
      <c r="L702" s="1033">
        <f t="shared" si="125"/>
        <v>23934174</v>
      </c>
      <c r="M702" s="421" t="s">
        <v>447</v>
      </c>
    </row>
    <row r="703" spans="1:13" ht="28.5" customHeight="1">
      <c r="A703" s="1024"/>
      <c r="B703" s="1025"/>
      <c r="C703" s="1025"/>
      <c r="D703" s="1026"/>
      <c r="E703" s="1026"/>
      <c r="F703" s="1027"/>
      <c r="G703" s="1028"/>
      <c r="H703" s="1026"/>
      <c r="I703" s="1029"/>
      <c r="J703" s="464">
        <v>40498</v>
      </c>
      <c r="K703" s="1034">
        <v>200000</v>
      </c>
      <c r="L703" s="1033">
        <f t="shared" si="125"/>
        <v>24134174</v>
      </c>
      <c r="M703" s="421" t="s">
        <v>1973</v>
      </c>
    </row>
    <row r="704" spans="1:13" ht="28.5" customHeight="1">
      <c r="A704" s="1024"/>
      <c r="B704" s="1025"/>
      <c r="C704" s="1025"/>
      <c r="D704" s="1026"/>
      <c r="E704" s="1026"/>
      <c r="F704" s="1027"/>
      <c r="G704" s="1028"/>
      <c r="H704" s="1026"/>
      <c r="I704" s="1029"/>
      <c r="J704" s="464">
        <v>40549</v>
      </c>
      <c r="K704" s="1034">
        <v>-32</v>
      </c>
      <c r="L704" s="1033">
        <f t="shared" si="125"/>
        <v>24134142</v>
      </c>
      <c r="M704" s="421" t="s">
        <v>447</v>
      </c>
    </row>
    <row r="705" spans="1:13" ht="28.5" customHeight="1">
      <c r="A705" s="1024"/>
      <c r="B705" s="1025"/>
      <c r="C705" s="1025"/>
      <c r="D705" s="1026"/>
      <c r="E705" s="1026"/>
      <c r="F705" s="1027"/>
      <c r="G705" s="1047"/>
      <c r="H705" s="1048"/>
      <c r="I705" s="1035"/>
      <c r="J705" s="464">
        <v>40556</v>
      </c>
      <c r="K705" s="1034">
        <v>1500000</v>
      </c>
      <c r="L705" s="1033">
        <f t="shared" si="125"/>
        <v>25634142</v>
      </c>
      <c r="M705" s="421" t="s">
        <v>1973</v>
      </c>
    </row>
    <row r="706" spans="1:13" ht="29.25" customHeight="1">
      <c r="A706" s="1506">
        <v>40191</v>
      </c>
      <c r="B706" s="456" t="s">
        <v>1762</v>
      </c>
      <c r="C706" s="1504" t="s">
        <v>1766</v>
      </c>
      <c r="D706" s="717" t="s">
        <v>1217</v>
      </c>
      <c r="E706" s="494" t="s">
        <v>133</v>
      </c>
      <c r="F706" s="1054" t="s">
        <v>1318</v>
      </c>
      <c r="G706" s="1049">
        <v>770000</v>
      </c>
      <c r="H706" s="1038" t="s">
        <v>591</v>
      </c>
      <c r="I706" s="1064"/>
      <c r="J706" s="464">
        <v>40263</v>
      </c>
      <c r="K706" s="1032">
        <v>8680000</v>
      </c>
      <c r="L706" s="1033">
        <f t="shared" si="120"/>
        <v>9450000</v>
      </c>
      <c r="M706" s="421" t="s">
        <v>447</v>
      </c>
    </row>
    <row r="707" spans="1:13" ht="28.5" customHeight="1">
      <c r="A707" s="1024"/>
      <c r="B707" s="457"/>
      <c r="C707" s="454"/>
      <c r="D707" s="495"/>
      <c r="E707" s="1058"/>
      <c r="F707" s="1055"/>
      <c r="G707" s="1051"/>
      <c r="H707" s="1026"/>
      <c r="I707" s="1029"/>
      <c r="J707" s="464">
        <v>40373</v>
      </c>
      <c r="K707" s="1032">
        <v>-8750000</v>
      </c>
      <c r="L707" s="1033">
        <f t="shared" ref="L707" si="126">L706+K707</f>
        <v>700000</v>
      </c>
      <c r="M707" s="421" t="s">
        <v>447</v>
      </c>
    </row>
    <row r="708" spans="1:13" ht="28.5" customHeight="1">
      <c r="A708" s="1059"/>
      <c r="B708" s="1060"/>
      <c r="C708" s="1061"/>
      <c r="D708" s="1048"/>
      <c r="E708" s="1048"/>
      <c r="F708" s="1062"/>
      <c r="G708" s="1047"/>
      <c r="H708" s="1048"/>
      <c r="I708" s="1035"/>
      <c r="J708" s="464">
        <v>40451</v>
      </c>
      <c r="K708" s="1032">
        <v>170334</v>
      </c>
      <c r="L708" s="1033">
        <f>L707+K708</f>
        <v>870334</v>
      </c>
      <c r="M708" s="421" t="s">
        <v>447</v>
      </c>
    </row>
    <row r="709" spans="1:13" ht="28.5" customHeight="1">
      <c r="A709" s="1024"/>
      <c r="B709" s="1025"/>
      <c r="C709" s="1025"/>
      <c r="D709" s="1026"/>
      <c r="E709" s="1026"/>
      <c r="F709" s="1027"/>
      <c r="G709" s="1047"/>
      <c r="H709" s="1048"/>
      <c r="I709" s="1035"/>
      <c r="J709" s="464">
        <v>40549</v>
      </c>
      <c r="K709" s="1034">
        <v>-1</v>
      </c>
      <c r="L709" s="1033">
        <f>L708+K709</f>
        <v>870333</v>
      </c>
      <c r="M709" s="421" t="s">
        <v>447</v>
      </c>
    </row>
    <row r="710" spans="1:13" ht="29.25" customHeight="1">
      <c r="A710" s="1506">
        <v>40193</v>
      </c>
      <c r="B710" s="456" t="s">
        <v>1768</v>
      </c>
      <c r="C710" s="1504" t="s">
        <v>1769</v>
      </c>
      <c r="D710" s="717" t="s">
        <v>1548</v>
      </c>
      <c r="E710" s="494" t="s">
        <v>133</v>
      </c>
      <c r="F710" s="1054" t="s">
        <v>1318</v>
      </c>
      <c r="G710" s="1049">
        <v>3050000</v>
      </c>
      <c r="H710" s="1038" t="s">
        <v>591</v>
      </c>
      <c r="I710" s="1064"/>
      <c r="J710" s="464">
        <v>40263</v>
      </c>
      <c r="K710" s="1032">
        <v>12190000</v>
      </c>
      <c r="L710" s="1033">
        <f t="shared" si="120"/>
        <v>15240000</v>
      </c>
      <c r="M710" s="421" t="s">
        <v>447</v>
      </c>
    </row>
    <row r="711" spans="1:13" ht="29.25" customHeight="1">
      <c r="A711" s="1507"/>
      <c r="B711" s="458"/>
      <c r="C711" s="1505"/>
      <c r="D711" s="721"/>
      <c r="E711" s="496"/>
      <c r="F711" s="1067"/>
      <c r="G711" s="1068"/>
      <c r="H711" s="1048"/>
      <c r="I711" s="1035"/>
      <c r="J711" s="464">
        <v>40312</v>
      </c>
      <c r="K711" s="1032">
        <f>-L710</f>
        <v>-15240000</v>
      </c>
      <c r="L711" s="1033">
        <v>0</v>
      </c>
      <c r="M711" s="421" t="s">
        <v>1436</v>
      </c>
    </row>
    <row r="712" spans="1:13" ht="29.25" customHeight="1">
      <c r="A712" s="1506">
        <v>40207</v>
      </c>
      <c r="B712" s="456" t="s">
        <v>1780</v>
      </c>
      <c r="C712" s="1504" t="s">
        <v>348</v>
      </c>
      <c r="D712" s="717" t="s">
        <v>987</v>
      </c>
      <c r="E712" s="494" t="s">
        <v>133</v>
      </c>
      <c r="F712" s="1054" t="s">
        <v>1318</v>
      </c>
      <c r="G712" s="1049">
        <v>960000</v>
      </c>
      <c r="H712" s="1038" t="s">
        <v>591</v>
      </c>
      <c r="I712" s="1064"/>
      <c r="J712" s="464">
        <v>40263</v>
      </c>
      <c r="K712" s="1032">
        <v>-730000</v>
      </c>
      <c r="L712" s="1033">
        <f t="shared" si="120"/>
        <v>230000</v>
      </c>
      <c r="M712" s="421" t="s">
        <v>447</v>
      </c>
    </row>
    <row r="713" spans="1:13" ht="28.5" customHeight="1">
      <c r="A713" s="1024"/>
      <c r="B713" s="457"/>
      <c r="C713" s="454"/>
      <c r="D713" s="495"/>
      <c r="E713" s="1058"/>
      <c r="F713" s="1055"/>
      <c r="G713" s="1051"/>
      <c r="H713" s="1026"/>
      <c r="I713" s="1029"/>
      <c r="J713" s="464">
        <v>40373</v>
      </c>
      <c r="K713" s="1032">
        <v>370000</v>
      </c>
      <c r="L713" s="1033">
        <f t="shared" ref="L713" si="127">L712+K713</f>
        <v>600000</v>
      </c>
      <c r="M713" s="421" t="s">
        <v>447</v>
      </c>
    </row>
    <row r="714" spans="1:13" ht="28.5" customHeight="1">
      <c r="A714" s="1024"/>
      <c r="B714" s="938"/>
      <c r="C714" s="454"/>
      <c r="D714" s="495"/>
      <c r="E714" s="1058"/>
      <c r="F714" s="1055"/>
      <c r="G714" s="1051"/>
      <c r="H714" s="1026"/>
      <c r="I714" s="1029"/>
      <c r="J714" s="464">
        <v>40451</v>
      </c>
      <c r="K714" s="1032">
        <v>200000</v>
      </c>
      <c r="L714" s="1033">
        <f>L713+K714</f>
        <v>800000</v>
      </c>
      <c r="M714" s="421" t="s">
        <v>2219</v>
      </c>
    </row>
    <row r="715" spans="1:13" ht="28.5" customHeight="1">
      <c r="A715" s="1024"/>
      <c r="B715" s="1041"/>
      <c r="C715" s="1025"/>
      <c r="D715" s="1026"/>
      <c r="E715" s="1026"/>
      <c r="F715" s="1027"/>
      <c r="G715" s="1028"/>
      <c r="H715" s="1026"/>
      <c r="I715" s="1029"/>
      <c r="J715" s="464">
        <v>40451</v>
      </c>
      <c r="K715" s="1032">
        <v>-364833</v>
      </c>
      <c r="L715" s="1033">
        <f>L714+K715</f>
        <v>435167</v>
      </c>
      <c r="M715" s="421" t="s">
        <v>447</v>
      </c>
    </row>
    <row r="716" spans="1:13" ht="28.5" customHeight="1">
      <c r="A716" s="1024"/>
      <c r="B716" s="1025"/>
      <c r="C716" s="1025"/>
      <c r="D716" s="1026"/>
      <c r="E716" s="1026"/>
      <c r="F716" s="1027"/>
      <c r="G716" s="1028"/>
      <c r="H716" s="1026"/>
      <c r="I716" s="1258"/>
      <c r="J716" s="464">
        <v>40498</v>
      </c>
      <c r="K716" s="1034">
        <v>100000</v>
      </c>
      <c r="L716" s="1033">
        <f>L715+K716</f>
        <v>535167</v>
      </c>
      <c r="M716" s="421" t="s">
        <v>1973</v>
      </c>
    </row>
    <row r="717" spans="1:13" ht="28.5" customHeight="1">
      <c r="A717" s="1024"/>
      <c r="B717" s="1025"/>
      <c r="C717" s="1025"/>
      <c r="D717" s="1026"/>
      <c r="E717" s="1026"/>
      <c r="F717" s="1027"/>
      <c r="G717" s="1047"/>
      <c r="H717" s="1048"/>
      <c r="I717" s="1526"/>
      <c r="J717" s="464">
        <v>40549</v>
      </c>
      <c r="K717" s="1034">
        <v>-1</v>
      </c>
      <c r="L717" s="1033">
        <f>L716+K717</f>
        <v>535166</v>
      </c>
      <c r="M717" s="421" t="s">
        <v>447</v>
      </c>
    </row>
    <row r="718" spans="1:13" ht="29.25" customHeight="1">
      <c r="A718" s="1506">
        <v>40207</v>
      </c>
      <c r="B718" s="456" t="s">
        <v>1781</v>
      </c>
      <c r="C718" s="1504" t="s">
        <v>1782</v>
      </c>
      <c r="D718" s="717" t="s">
        <v>1050</v>
      </c>
      <c r="E718" s="494" t="s">
        <v>133</v>
      </c>
      <c r="F718" s="1054" t="s">
        <v>1318</v>
      </c>
      <c r="G718" s="1049">
        <v>540000</v>
      </c>
      <c r="H718" s="1038" t="s">
        <v>591</v>
      </c>
      <c r="I718" s="1064"/>
      <c r="J718" s="464">
        <v>40263</v>
      </c>
      <c r="K718" s="1032">
        <v>160000</v>
      </c>
      <c r="L718" s="1033">
        <f t="shared" si="120"/>
        <v>700000</v>
      </c>
      <c r="M718" s="421" t="s">
        <v>447</v>
      </c>
    </row>
    <row r="719" spans="1:13" ht="28.5" customHeight="1">
      <c r="A719" s="1024"/>
      <c r="B719" s="1041"/>
      <c r="C719" s="1025"/>
      <c r="D719" s="1026"/>
      <c r="E719" s="1026"/>
      <c r="F719" s="1027"/>
      <c r="G719" s="1028"/>
      <c r="H719" s="1026"/>
      <c r="I719" s="1029"/>
      <c r="J719" s="464">
        <v>40451</v>
      </c>
      <c r="K719" s="1032">
        <v>25278</v>
      </c>
      <c r="L719" s="1033">
        <f>L718+K719</f>
        <v>725278</v>
      </c>
      <c r="M719" s="421" t="s">
        <v>447</v>
      </c>
    </row>
    <row r="720" spans="1:13" ht="28.5" customHeight="1">
      <c r="A720" s="1024"/>
      <c r="B720" s="1025"/>
      <c r="C720" s="1025"/>
      <c r="D720" s="1026"/>
      <c r="E720" s="1026"/>
      <c r="F720" s="1027"/>
      <c r="G720" s="1047"/>
      <c r="H720" s="1048"/>
      <c r="I720" s="1035"/>
      <c r="J720" s="464">
        <v>40549</v>
      </c>
      <c r="K720" s="1034">
        <v>-1</v>
      </c>
      <c r="L720" s="1033">
        <f>L719+K720</f>
        <v>725277</v>
      </c>
      <c r="M720" s="421" t="s">
        <v>447</v>
      </c>
    </row>
    <row r="721" spans="1:13" ht="29.25" customHeight="1">
      <c r="A721" s="1506">
        <v>40240</v>
      </c>
      <c r="B721" s="456" t="s">
        <v>1800</v>
      </c>
      <c r="C721" s="1504" t="s">
        <v>1477</v>
      </c>
      <c r="D721" s="717" t="s">
        <v>1074</v>
      </c>
      <c r="E721" s="494" t="s">
        <v>133</v>
      </c>
      <c r="F721" s="1054" t="s">
        <v>1318</v>
      </c>
      <c r="G721" s="1049">
        <v>1060000</v>
      </c>
      <c r="H721" s="1038" t="s">
        <v>591</v>
      </c>
      <c r="I721" s="1064"/>
      <c r="J721" s="464">
        <v>40373</v>
      </c>
      <c r="K721" s="1032">
        <v>4440000</v>
      </c>
      <c r="L721" s="1033">
        <f>G721+K721</f>
        <v>5500000</v>
      </c>
      <c r="M721" s="421" t="s">
        <v>447</v>
      </c>
    </row>
    <row r="722" spans="1:13" ht="29.25" customHeight="1">
      <c r="A722" s="936"/>
      <c r="B722" s="457"/>
      <c r="C722" s="716"/>
      <c r="D722" s="718"/>
      <c r="E722" s="495"/>
      <c r="F722" s="1055"/>
      <c r="G722" s="1051"/>
      <c r="H722" s="1026"/>
      <c r="I722" s="1029"/>
      <c r="J722" s="464">
        <v>40445</v>
      </c>
      <c r="K722" s="1032">
        <v>-5500000</v>
      </c>
      <c r="L722" s="1033">
        <f>L721+K722</f>
        <v>0</v>
      </c>
      <c r="M722" s="421" t="s">
        <v>1436</v>
      </c>
    </row>
    <row r="723" spans="1:13" ht="29.25" customHeight="1">
      <c r="A723" s="1506">
        <v>40242</v>
      </c>
      <c r="B723" s="456" t="s">
        <v>1807</v>
      </c>
      <c r="C723" s="1504" t="s">
        <v>1258</v>
      </c>
      <c r="D723" s="717" t="s">
        <v>1069</v>
      </c>
      <c r="E723" s="494" t="s">
        <v>133</v>
      </c>
      <c r="F723" s="1054" t="s">
        <v>1318</v>
      </c>
      <c r="G723" s="1049">
        <v>28040000</v>
      </c>
      <c r="H723" s="1038" t="s">
        <v>591</v>
      </c>
      <c r="I723" s="1064"/>
      <c r="J723" s="5">
        <v>40324</v>
      </c>
      <c r="K723" s="33">
        <v>120000</v>
      </c>
      <c r="L723" s="1033">
        <f t="shared" si="120"/>
        <v>28160000</v>
      </c>
      <c r="M723" s="60" t="s">
        <v>1774</v>
      </c>
    </row>
    <row r="724" spans="1:13" ht="29.25" customHeight="1">
      <c r="A724" s="936"/>
      <c r="B724" s="457"/>
      <c r="C724" s="716"/>
      <c r="D724" s="718"/>
      <c r="E724" s="495"/>
      <c r="F724" s="1055"/>
      <c r="G724" s="1051"/>
      <c r="H724" s="1026"/>
      <c r="I724" s="1029"/>
      <c r="J724" s="464">
        <v>40373</v>
      </c>
      <c r="K724" s="1032">
        <v>-12660000</v>
      </c>
      <c r="L724" s="1033">
        <f>L723+K724</f>
        <v>15500000</v>
      </c>
      <c r="M724" s="421" t="s">
        <v>447</v>
      </c>
    </row>
    <row r="725" spans="1:13" ht="28.5" customHeight="1">
      <c r="A725" s="1024"/>
      <c r="B725" s="1041"/>
      <c r="C725" s="1025"/>
      <c r="D725" s="1026"/>
      <c r="E725" s="1026"/>
      <c r="F725" s="1027"/>
      <c r="G725" s="1028"/>
      <c r="H725" s="1026"/>
      <c r="I725" s="1029"/>
      <c r="J725" s="464">
        <v>40451</v>
      </c>
      <c r="K725" s="1032">
        <v>100000</v>
      </c>
      <c r="L725" s="1033">
        <f t="shared" ref="L725:L726" si="128">L724+K725</f>
        <v>15600000</v>
      </c>
      <c r="M725" s="421" t="s">
        <v>1993</v>
      </c>
    </row>
    <row r="726" spans="1:13" ht="28.5" customHeight="1">
      <c r="A726" s="1024"/>
      <c r="B726" s="1041"/>
      <c r="C726" s="1025"/>
      <c r="D726" s="1026"/>
      <c r="E726" s="1026"/>
      <c r="F726" s="1027"/>
      <c r="G726" s="1028"/>
      <c r="H726" s="1026"/>
      <c r="I726" s="1029"/>
      <c r="J726" s="464">
        <v>40451</v>
      </c>
      <c r="K726" s="1032">
        <v>-3125218</v>
      </c>
      <c r="L726" s="1033">
        <f t="shared" si="128"/>
        <v>12474782</v>
      </c>
      <c r="M726" s="421" t="s">
        <v>447</v>
      </c>
    </row>
    <row r="727" spans="1:13" ht="28.5" customHeight="1">
      <c r="A727" s="1024"/>
      <c r="B727" s="1025"/>
      <c r="C727" s="1025"/>
      <c r="D727" s="1026"/>
      <c r="E727" s="1026"/>
      <c r="F727" s="1027"/>
      <c r="G727" s="1028"/>
      <c r="H727" s="1026"/>
      <c r="I727" s="1029"/>
      <c r="J727" s="464">
        <v>40498</v>
      </c>
      <c r="K727" s="1034">
        <v>800000</v>
      </c>
      <c r="L727" s="1033">
        <f>L726+K727</f>
        <v>13274782</v>
      </c>
      <c r="M727" s="421" t="s">
        <v>1973</v>
      </c>
    </row>
    <row r="728" spans="1:13" ht="28.5" customHeight="1">
      <c r="A728" s="1024"/>
      <c r="B728" s="1025"/>
      <c r="C728" s="1025"/>
      <c r="D728" s="1026"/>
      <c r="E728" s="1026"/>
      <c r="F728" s="1027"/>
      <c r="G728" s="1047"/>
      <c r="H728" s="1048"/>
      <c r="I728" s="1035"/>
      <c r="J728" s="464">
        <v>40549</v>
      </c>
      <c r="K728" s="1034">
        <v>-20</v>
      </c>
      <c r="L728" s="1033">
        <f>L727+K728</f>
        <v>13274762</v>
      </c>
      <c r="M728" s="421" t="s">
        <v>447</v>
      </c>
    </row>
    <row r="729" spans="1:13" ht="29.25" customHeight="1">
      <c r="A729" s="1506">
        <v>40247</v>
      </c>
      <c r="B729" s="456" t="s">
        <v>1809</v>
      </c>
      <c r="C729" s="1504" t="s">
        <v>743</v>
      </c>
      <c r="D729" s="717" t="s">
        <v>1211</v>
      </c>
      <c r="E729" s="494" t="s">
        <v>133</v>
      </c>
      <c r="F729" s="1054" t="s">
        <v>1318</v>
      </c>
      <c r="G729" s="1049">
        <v>60780000</v>
      </c>
      <c r="H729" s="1038" t="s">
        <v>591</v>
      </c>
      <c r="I729" s="1064"/>
      <c r="J729" s="464">
        <v>40373</v>
      </c>
      <c r="K729" s="1032">
        <v>-44880000</v>
      </c>
      <c r="L729" s="1033">
        <f>G729+K729</f>
        <v>15900000</v>
      </c>
      <c r="M729" s="421" t="s">
        <v>447</v>
      </c>
    </row>
    <row r="730" spans="1:13" ht="28.5" customHeight="1">
      <c r="A730" s="1024"/>
      <c r="B730" s="1041"/>
      <c r="C730" s="1025"/>
      <c r="D730" s="1026"/>
      <c r="E730" s="1026"/>
      <c r="F730" s="1027"/>
      <c r="G730" s="1028"/>
      <c r="H730" s="1026"/>
      <c r="I730" s="1029"/>
      <c r="J730" s="464">
        <v>40451</v>
      </c>
      <c r="K730" s="1032">
        <v>1071505</v>
      </c>
      <c r="L730" s="1033">
        <f t="shared" ref="L730" si="129">L729+K730</f>
        <v>16971505</v>
      </c>
      <c r="M730" s="421" t="s">
        <v>447</v>
      </c>
    </row>
    <row r="731" spans="1:13" ht="28.5" customHeight="1">
      <c r="A731" s="1024"/>
      <c r="B731" s="1025"/>
      <c r="C731" s="1025"/>
      <c r="D731" s="1026"/>
      <c r="E731" s="1026"/>
      <c r="F731" s="1027"/>
      <c r="G731" s="1047"/>
      <c r="H731" s="1048"/>
      <c r="I731" s="1035"/>
      <c r="J731" s="464">
        <v>40549</v>
      </c>
      <c r="K731" s="1034">
        <v>-23</v>
      </c>
      <c r="L731" s="1033">
        <f>L730+K731</f>
        <v>16971482</v>
      </c>
      <c r="M731" s="421" t="s">
        <v>447</v>
      </c>
    </row>
    <row r="732" spans="1:13" ht="29.25" customHeight="1">
      <c r="A732" s="1506">
        <v>40247</v>
      </c>
      <c r="B732" s="456" t="s">
        <v>1810</v>
      </c>
      <c r="C732" s="1504" t="s">
        <v>435</v>
      </c>
      <c r="D732" s="717" t="s">
        <v>1026</v>
      </c>
      <c r="E732" s="494" t="s">
        <v>133</v>
      </c>
      <c r="F732" s="1054" t="s">
        <v>1318</v>
      </c>
      <c r="G732" s="1049">
        <v>300000</v>
      </c>
      <c r="H732" s="1038" t="s">
        <v>591</v>
      </c>
      <c r="I732" s="1064"/>
      <c r="J732" s="464">
        <v>40373</v>
      </c>
      <c r="K732" s="1032">
        <v>400000</v>
      </c>
      <c r="L732" s="1033">
        <f t="shared" ref="L732:L738" si="130">G732+K732</f>
        <v>700000</v>
      </c>
      <c r="M732" s="421" t="s">
        <v>447</v>
      </c>
    </row>
    <row r="733" spans="1:13" ht="28.5" customHeight="1">
      <c r="A733" s="1024"/>
      <c r="B733" s="1041"/>
      <c r="C733" s="1025"/>
      <c r="D733" s="1026"/>
      <c r="E733" s="1026"/>
      <c r="F733" s="1027"/>
      <c r="G733" s="1028"/>
      <c r="H733" s="1026"/>
      <c r="I733" s="1029"/>
      <c r="J733" s="464">
        <v>40451</v>
      </c>
      <c r="K733" s="1032">
        <v>25278</v>
      </c>
      <c r="L733" s="1033">
        <f t="shared" ref="L733" si="131">L732+K733</f>
        <v>725278</v>
      </c>
      <c r="M733" s="421" t="s">
        <v>447</v>
      </c>
    </row>
    <row r="734" spans="1:13" ht="28.5" customHeight="1">
      <c r="A734" s="1024"/>
      <c r="B734" s="1025"/>
      <c r="C734" s="1025"/>
      <c r="D734" s="1026"/>
      <c r="E734" s="1026"/>
      <c r="F734" s="1027"/>
      <c r="G734" s="1047"/>
      <c r="H734" s="1048"/>
      <c r="I734" s="1035"/>
      <c r="J734" s="464">
        <v>40549</v>
      </c>
      <c r="K734" s="1034">
        <v>-1</v>
      </c>
      <c r="L734" s="1033">
        <f>L733+K734</f>
        <v>725277</v>
      </c>
      <c r="M734" s="421" t="s">
        <v>447</v>
      </c>
    </row>
    <row r="735" spans="1:13" ht="29.25" customHeight="1">
      <c r="A735" s="1506">
        <v>40282</v>
      </c>
      <c r="B735" s="456" t="s">
        <v>1850</v>
      </c>
      <c r="C735" s="1504" t="s">
        <v>1852</v>
      </c>
      <c r="D735" s="717" t="s">
        <v>985</v>
      </c>
      <c r="E735" s="494" t="s">
        <v>133</v>
      </c>
      <c r="F735" s="1054" t="s">
        <v>1318</v>
      </c>
      <c r="G735" s="1049">
        <v>300000</v>
      </c>
      <c r="H735" s="1038" t="s">
        <v>591</v>
      </c>
      <c r="I735" s="1064"/>
      <c r="J735" s="464">
        <v>40373</v>
      </c>
      <c r="K735" s="1032">
        <v>300000</v>
      </c>
      <c r="L735" s="1033">
        <f t="shared" si="130"/>
        <v>600000</v>
      </c>
      <c r="M735" s="421" t="s">
        <v>447</v>
      </c>
    </row>
    <row r="736" spans="1:13" ht="28.5" customHeight="1">
      <c r="A736" s="1024"/>
      <c r="B736" s="1041"/>
      <c r="C736" s="1025"/>
      <c r="D736" s="1026"/>
      <c r="E736" s="1026"/>
      <c r="F736" s="1027"/>
      <c r="G736" s="1028"/>
      <c r="H736" s="1026"/>
      <c r="I736" s="1029"/>
      <c r="J736" s="464">
        <v>40451</v>
      </c>
      <c r="K736" s="1032">
        <v>-19778</v>
      </c>
      <c r="L736" s="1033">
        <f t="shared" ref="L736" si="132">L735+K736</f>
        <v>580222</v>
      </c>
      <c r="M736" s="421" t="s">
        <v>447</v>
      </c>
    </row>
    <row r="737" spans="1:13" ht="28.5" customHeight="1">
      <c r="A737" s="1024"/>
      <c r="B737" s="1025"/>
      <c r="C737" s="1025"/>
      <c r="D737" s="1026"/>
      <c r="E737" s="1026"/>
      <c r="F737" s="1027"/>
      <c r="G737" s="1047"/>
      <c r="H737" s="1048"/>
      <c r="I737" s="1035"/>
      <c r="J737" s="464">
        <v>40549</v>
      </c>
      <c r="K737" s="1034">
        <v>-1</v>
      </c>
      <c r="L737" s="1033">
        <f>L736+K737</f>
        <v>580221</v>
      </c>
      <c r="M737" s="421" t="s">
        <v>447</v>
      </c>
    </row>
    <row r="738" spans="1:13" ht="29.25" customHeight="1">
      <c r="A738" s="1506">
        <v>40282</v>
      </c>
      <c r="B738" s="456" t="s">
        <v>1851</v>
      </c>
      <c r="C738" s="1504" t="s">
        <v>1350</v>
      </c>
      <c r="D738" s="717" t="s">
        <v>995</v>
      </c>
      <c r="E738" s="494" t="s">
        <v>133</v>
      </c>
      <c r="F738" s="1054" t="s">
        <v>1318</v>
      </c>
      <c r="G738" s="1049">
        <v>6550000</v>
      </c>
      <c r="H738" s="1038" t="s">
        <v>591</v>
      </c>
      <c r="I738" s="1064"/>
      <c r="J738" s="464">
        <v>40373</v>
      </c>
      <c r="K738" s="1032">
        <v>-150000</v>
      </c>
      <c r="L738" s="1033">
        <f t="shared" si="130"/>
        <v>6400000</v>
      </c>
      <c r="M738" s="421" t="s">
        <v>447</v>
      </c>
    </row>
    <row r="739" spans="1:13" ht="29.25" customHeight="1">
      <c r="A739" s="936"/>
      <c r="B739" s="457"/>
      <c r="C739" s="716"/>
      <c r="D739" s="718"/>
      <c r="E739" s="495"/>
      <c r="F739" s="1055"/>
      <c r="G739" s="1051"/>
      <c r="H739" s="1026"/>
      <c r="I739" s="1029"/>
      <c r="J739" s="464">
        <v>40436</v>
      </c>
      <c r="K739" s="1034">
        <v>1600000</v>
      </c>
      <c r="L739" s="1033">
        <f>L738+K739</f>
        <v>8000000</v>
      </c>
      <c r="M739" s="421" t="s">
        <v>1973</v>
      </c>
    </row>
    <row r="740" spans="1:13" ht="28.5" customHeight="1">
      <c r="A740" s="1024"/>
      <c r="B740" s="1041"/>
      <c r="C740" s="1025"/>
      <c r="D740" s="1026"/>
      <c r="E740" s="1026"/>
      <c r="F740" s="1027"/>
      <c r="G740" s="1028"/>
      <c r="H740" s="1026"/>
      <c r="I740" s="1029"/>
      <c r="J740" s="464">
        <v>40451</v>
      </c>
      <c r="K740" s="1032">
        <v>-4352173</v>
      </c>
      <c r="L740" s="1033">
        <f t="shared" ref="L740" si="133">L739+K740</f>
        <v>3647827</v>
      </c>
      <c r="M740" s="421" t="s">
        <v>447</v>
      </c>
    </row>
    <row r="741" spans="1:13" ht="28.5" customHeight="1">
      <c r="A741" s="1024"/>
      <c r="B741" s="1025"/>
      <c r="C741" s="1025"/>
      <c r="D741" s="1026"/>
      <c r="E741" s="1026"/>
      <c r="F741" s="1027"/>
      <c r="G741" s="1047"/>
      <c r="H741" s="1048"/>
      <c r="I741" s="1035"/>
      <c r="J741" s="464">
        <v>40549</v>
      </c>
      <c r="K741" s="1034">
        <v>-5</v>
      </c>
      <c r="L741" s="1033">
        <f>L740+K741</f>
        <v>3647822</v>
      </c>
      <c r="M741" s="421" t="s">
        <v>447</v>
      </c>
    </row>
    <row r="742" spans="1:13" ht="29.25" customHeight="1">
      <c r="A742" s="1506">
        <v>40319</v>
      </c>
      <c r="B742" s="456" t="s">
        <v>1889</v>
      </c>
      <c r="C742" s="1504" t="s">
        <v>1890</v>
      </c>
      <c r="D742" s="717" t="s">
        <v>1310</v>
      </c>
      <c r="E742" s="494" t="s">
        <v>133</v>
      </c>
      <c r="F742" s="1054" t="s">
        <v>1318</v>
      </c>
      <c r="G742" s="1049">
        <v>10000</v>
      </c>
      <c r="H742" s="1038" t="s">
        <v>591</v>
      </c>
      <c r="I742" s="1508" t="s">
        <v>2164</v>
      </c>
      <c r="J742" s="5">
        <v>40324</v>
      </c>
      <c r="K742" s="33">
        <v>30000</v>
      </c>
      <c r="L742" s="1033">
        <f t="shared" ref="L742" si="134">G742+K742</f>
        <v>40000</v>
      </c>
      <c r="M742" s="60" t="s">
        <v>1897</v>
      </c>
    </row>
    <row r="743" spans="1:13" ht="28.5" customHeight="1">
      <c r="A743" s="1059"/>
      <c r="B743" s="1060"/>
      <c r="C743" s="1061"/>
      <c r="D743" s="1048"/>
      <c r="E743" s="1048"/>
      <c r="F743" s="1062"/>
      <c r="G743" s="1047"/>
      <c r="H743" s="1048"/>
      <c r="I743" s="1509"/>
      <c r="J743" s="464">
        <v>40451</v>
      </c>
      <c r="K743" s="1032">
        <v>250111</v>
      </c>
      <c r="L743" s="1033">
        <f t="shared" ref="L743" si="135">L742+K743</f>
        <v>290111</v>
      </c>
      <c r="M743" s="421" t="s">
        <v>447</v>
      </c>
    </row>
    <row r="744" spans="1:13" ht="29.25" customHeight="1">
      <c r="A744" s="1506">
        <v>40345</v>
      </c>
      <c r="B744" s="456" t="s">
        <v>1902</v>
      </c>
      <c r="C744" s="1504" t="s">
        <v>709</v>
      </c>
      <c r="D744" s="717" t="s">
        <v>1069</v>
      </c>
      <c r="E744" s="494" t="s">
        <v>1901</v>
      </c>
      <c r="F744" s="1054" t="s">
        <v>1318</v>
      </c>
      <c r="G744" s="1049">
        <v>0</v>
      </c>
      <c r="H744" s="1038" t="s">
        <v>591</v>
      </c>
      <c r="I744" s="1508">
        <v>9</v>
      </c>
      <c r="J744" s="5">
        <v>40345</v>
      </c>
      <c r="K744" s="1071">
        <v>3680000</v>
      </c>
      <c r="L744" s="1071">
        <v>3680000</v>
      </c>
      <c r="M744" s="421" t="s">
        <v>1858</v>
      </c>
    </row>
    <row r="745" spans="1:13" ht="29.25" customHeight="1">
      <c r="A745" s="936"/>
      <c r="B745" s="457"/>
      <c r="C745" s="716"/>
      <c r="D745" s="718"/>
      <c r="E745" s="495"/>
      <c r="F745" s="1055"/>
      <c r="G745" s="1051"/>
      <c r="H745" s="1026"/>
      <c r="I745" s="1524"/>
      <c r="J745" s="270">
        <v>40403</v>
      </c>
      <c r="K745" s="1057">
        <v>3300000</v>
      </c>
      <c r="L745" s="1071">
        <f>L744+K745</f>
        <v>6980000</v>
      </c>
      <c r="M745" s="421" t="s">
        <v>1973</v>
      </c>
    </row>
    <row r="746" spans="1:13" ht="28.5" customHeight="1">
      <c r="A746" s="1024"/>
      <c r="B746" s="1041"/>
      <c r="C746" s="1025"/>
      <c r="D746" s="1026"/>
      <c r="E746" s="1026"/>
      <c r="F746" s="1027"/>
      <c r="G746" s="1028"/>
      <c r="H746" s="1026"/>
      <c r="I746" s="1029"/>
      <c r="J746" s="464">
        <v>40451</v>
      </c>
      <c r="K746" s="1032">
        <v>3043831</v>
      </c>
      <c r="L746" s="1033">
        <f t="shared" ref="L746" si="136">L745+K746</f>
        <v>10023831</v>
      </c>
      <c r="M746" s="421" t="s">
        <v>447</v>
      </c>
    </row>
    <row r="747" spans="1:13" ht="28.5" customHeight="1">
      <c r="A747" s="1024"/>
      <c r="B747" s="1025"/>
      <c r="C747" s="1025"/>
      <c r="D747" s="1026"/>
      <c r="E747" s="1026"/>
      <c r="F747" s="1027"/>
      <c r="G747" s="1028"/>
      <c r="H747" s="1026"/>
      <c r="I747" s="1029"/>
      <c r="J747" s="464">
        <v>40466</v>
      </c>
      <c r="K747" s="1032">
        <v>1400000</v>
      </c>
      <c r="L747" s="1033">
        <f>L746+K747</f>
        <v>11423831</v>
      </c>
      <c r="M747" s="421" t="s">
        <v>1973</v>
      </c>
    </row>
    <row r="748" spans="1:13" ht="28.5" customHeight="1">
      <c r="A748" s="1024"/>
      <c r="B748" s="1025"/>
      <c r="C748" s="1025"/>
      <c r="D748" s="1026"/>
      <c r="E748" s="1026"/>
      <c r="F748" s="1027"/>
      <c r="G748" s="1047"/>
      <c r="H748" s="1048"/>
      <c r="I748" s="1035"/>
      <c r="J748" s="464">
        <v>40549</v>
      </c>
      <c r="K748" s="1034">
        <v>-17</v>
      </c>
      <c r="L748" s="1033">
        <f>L747+K748</f>
        <v>11423814</v>
      </c>
      <c r="M748" s="421" t="s">
        <v>447</v>
      </c>
    </row>
    <row r="749" spans="1:13" ht="29.25" customHeight="1">
      <c r="A749" s="1506">
        <v>40394</v>
      </c>
      <c r="B749" s="456" t="s">
        <v>1966</v>
      </c>
      <c r="C749" s="1504" t="s">
        <v>1744</v>
      </c>
      <c r="D749" s="717" t="s">
        <v>1261</v>
      </c>
      <c r="E749" s="494" t="s">
        <v>133</v>
      </c>
      <c r="F749" s="1054" t="s">
        <v>1318</v>
      </c>
      <c r="G749" s="1049">
        <v>880000</v>
      </c>
      <c r="H749" s="1038" t="s">
        <v>591</v>
      </c>
      <c r="I749" s="1508"/>
      <c r="J749" s="464">
        <v>40451</v>
      </c>
      <c r="K749" s="1032">
        <v>1585945</v>
      </c>
      <c r="L749" s="1033">
        <f t="shared" ref="L749:L759" si="137">G749+K749</f>
        <v>2465945</v>
      </c>
      <c r="M749" s="421" t="s">
        <v>447</v>
      </c>
    </row>
    <row r="750" spans="1:13" ht="28.5" customHeight="1">
      <c r="A750" s="1024"/>
      <c r="B750" s="1025"/>
      <c r="C750" s="1025"/>
      <c r="D750" s="1026"/>
      <c r="E750" s="1026"/>
      <c r="F750" s="1027"/>
      <c r="G750" s="1047"/>
      <c r="H750" s="1048"/>
      <c r="I750" s="1035"/>
      <c r="J750" s="464">
        <v>40549</v>
      </c>
      <c r="K750" s="1034">
        <v>-4</v>
      </c>
      <c r="L750" s="1033">
        <f>L749+K750</f>
        <v>2465941</v>
      </c>
      <c r="M750" s="421" t="s">
        <v>447</v>
      </c>
    </row>
    <row r="751" spans="1:13" ht="29.25" customHeight="1">
      <c r="A751" s="1506">
        <v>40410</v>
      </c>
      <c r="B751" s="456" t="s">
        <v>1979</v>
      </c>
      <c r="C751" s="1504" t="s">
        <v>1980</v>
      </c>
      <c r="D751" s="717" t="s">
        <v>1190</v>
      </c>
      <c r="E751" s="494" t="s">
        <v>133</v>
      </c>
      <c r="F751" s="1054" t="s">
        <v>1318</v>
      </c>
      <c r="G751" s="1049">
        <v>700000</v>
      </c>
      <c r="H751" s="1038" t="s">
        <v>591</v>
      </c>
      <c r="I751" s="1508"/>
      <c r="J751" s="464">
        <v>40451</v>
      </c>
      <c r="K751" s="1032">
        <v>1040667</v>
      </c>
      <c r="L751" s="1033">
        <f t="shared" si="137"/>
        <v>1740667</v>
      </c>
      <c r="M751" s="421" t="s">
        <v>447</v>
      </c>
    </row>
    <row r="752" spans="1:13" ht="28.5" customHeight="1">
      <c r="A752" s="1024"/>
      <c r="B752" s="1025"/>
      <c r="C752" s="1025"/>
      <c r="D752" s="1026"/>
      <c r="E752" s="1026"/>
      <c r="F752" s="1027"/>
      <c r="G752" s="1047"/>
      <c r="H752" s="1048"/>
      <c r="I752" s="1035"/>
      <c r="J752" s="464">
        <v>40549</v>
      </c>
      <c r="K752" s="1034">
        <v>-2</v>
      </c>
      <c r="L752" s="1033">
        <f>L751+K752</f>
        <v>1740665</v>
      </c>
      <c r="M752" s="421" t="s">
        <v>447</v>
      </c>
    </row>
    <row r="753" spans="1:13" ht="29.25" customHeight="1">
      <c r="A753" s="1506">
        <v>40415</v>
      </c>
      <c r="B753" s="456" t="s">
        <v>1981</v>
      </c>
      <c r="C753" s="1504" t="s">
        <v>1369</v>
      </c>
      <c r="D753" s="717" t="s">
        <v>132</v>
      </c>
      <c r="E753" s="494" t="s">
        <v>133</v>
      </c>
      <c r="F753" s="1054" t="s">
        <v>1318</v>
      </c>
      <c r="G753" s="1049">
        <v>1300000</v>
      </c>
      <c r="H753" s="1038" t="s">
        <v>591</v>
      </c>
      <c r="I753" s="1508"/>
      <c r="J753" s="464">
        <v>40451</v>
      </c>
      <c r="K753" s="1032">
        <v>2181334</v>
      </c>
      <c r="L753" s="1033">
        <f t="shared" si="137"/>
        <v>3481334</v>
      </c>
      <c r="M753" s="421" t="s">
        <v>447</v>
      </c>
    </row>
    <row r="754" spans="1:13" ht="28.5" customHeight="1">
      <c r="A754" s="1024"/>
      <c r="B754" s="1025"/>
      <c r="C754" s="1025"/>
      <c r="D754" s="1026"/>
      <c r="E754" s="1026"/>
      <c r="F754" s="1027"/>
      <c r="G754" s="1047"/>
      <c r="H754" s="1048"/>
      <c r="I754" s="1035"/>
      <c r="J754" s="464">
        <v>40549</v>
      </c>
      <c r="K754" s="1034">
        <v>-5</v>
      </c>
      <c r="L754" s="1033">
        <f>L753+K754</f>
        <v>3481329</v>
      </c>
      <c r="M754" s="421" t="s">
        <v>447</v>
      </c>
    </row>
    <row r="755" spans="1:13" ht="29.25" customHeight="1">
      <c r="A755" s="1506">
        <v>40417</v>
      </c>
      <c r="B755" s="456" t="s">
        <v>1985</v>
      </c>
      <c r="C755" s="1504" t="s">
        <v>1986</v>
      </c>
      <c r="D755" s="717" t="s">
        <v>1115</v>
      </c>
      <c r="E755" s="494" t="s">
        <v>133</v>
      </c>
      <c r="F755" s="1054" t="s">
        <v>1318</v>
      </c>
      <c r="G755" s="1049">
        <v>4300000</v>
      </c>
      <c r="H755" s="1038" t="s">
        <v>591</v>
      </c>
      <c r="I755" s="1508"/>
      <c r="J755" s="464">
        <v>40451</v>
      </c>
      <c r="K755" s="1032">
        <v>7014337</v>
      </c>
      <c r="L755" s="1033">
        <f t="shared" si="137"/>
        <v>11314337</v>
      </c>
      <c r="M755" s="421" t="s">
        <v>447</v>
      </c>
    </row>
    <row r="756" spans="1:13" ht="28.5" customHeight="1">
      <c r="A756" s="1059"/>
      <c r="B756" s="1061"/>
      <c r="C756" s="1061"/>
      <c r="D756" s="1048"/>
      <c r="E756" s="1048"/>
      <c r="F756" s="1062"/>
      <c r="G756" s="1047"/>
      <c r="H756" s="1048"/>
      <c r="I756" s="1035"/>
      <c r="J756" s="464">
        <v>40549</v>
      </c>
      <c r="K756" s="1034">
        <v>-17</v>
      </c>
      <c r="L756" s="1033">
        <f>L755+K756</f>
        <v>11314320</v>
      </c>
      <c r="M756" s="421" t="s">
        <v>447</v>
      </c>
    </row>
    <row r="757" spans="1:13" ht="29.25" customHeight="1">
      <c r="A757" s="936">
        <v>40422</v>
      </c>
      <c r="B757" s="457" t="s">
        <v>1992</v>
      </c>
      <c r="C757" s="716" t="s">
        <v>1958</v>
      </c>
      <c r="D757" s="718" t="s">
        <v>704</v>
      </c>
      <c r="E757" s="495" t="s">
        <v>133</v>
      </c>
      <c r="F757" s="1055" t="s">
        <v>1318</v>
      </c>
      <c r="G757" s="1051">
        <v>100000</v>
      </c>
      <c r="H757" s="1026" t="s">
        <v>591</v>
      </c>
      <c r="I757" s="1524" t="s">
        <v>2164</v>
      </c>
      <c r="J757" s="464">
        <v>40451</v>
      </c>
      <c r="K757" s="1032">
        <v>45056</v>
      </c>
      <c r="L757" s="1033">
        <f t="shared" si="137"/>
        <v>145056</v>
      </c>
      <c r="M757" s="421" t="s">
        <v>447</v>
      </c>
    </row>
    <row r="758" spans="1:13" ht="28.5" customHeight="1">
      <c r="A758" s="1059"/>
      <c r="B758" s="1061"/>
      <c r="C758" s="1061"/>
      <c r="D758" s="1048"/>
      <c r="E758" s="1048"/>
      <c r="F758" s="1062"/>
      <c r="G758" s="1047"/>
      <c r="H758" s="1048"/>
      <c r="I758" s="1035"/>
      <c r="J758" s="464">
        <v>40549</v>
      </c>
      <c r="K758" s="1034">
        <v>34944</v>
      </c>
      <c r="L758" s="1033">
        <f>L757+K758</f>
        <v>180000</v>
      </c>
      <c r="M758" s="421" t="s">
        <v>447</v>
      </c>
    </row>
    <row r="759" spans="1:13" ht="29.25" customHeight="1">
      <c r="A759" s="1506">
        <v>40424</v>
      </c>
      <c r="B759" s="456" t="s">
        <v>2003</v>
      </c>
      <c r="C759" s="1504" t="s">
        <v>922</v>
      </c>
      <c r="D759" s="717" t="s">
        <v>985</v>
      </c>
      <c r="E759" s="494" t="s">
        <v>133</v>
      </c>
      <c r="F759" s="1054" t="s">
        <v>1318</v>
      </c>
      <c r="G759" s="1049">
        <v>3100000</v>
      </c>
      <c r="H759" s="1038" t="s">
        <v>591</v>
      </c>
      <c r="I759" s="1508"/>
      <c r="J759" s="464">
        <v>40451</v>
      </c>
      <c r="K759" s="1032">
        <v>5168169</v>
      </c>
      <c r="L759" s="1033">
        <f t="shared" si="137"/>
        <v>8268169</v>
      </c>
      <c r="M759" s="421" t="s">
        <v>447</v>
      </c>
    </row>
    <row r="760" spans="1:13" ht="28.5" customHeight="1">
      <c r="A760" s="1059"/>
      <c r="B760" s="1061"/>
      <c r="C760" s="1061"/>
      <c r="D760" s="1048"/>
      <c r="E760" s="1048"/>
      <c r="F760" s="1062"/>
      <c r="G760" s="1047"/>
      <c r="H760" s="1048"/>
      <c r="I760" s="1035"/>
      <c r="J760" s="464">
        <v>40549</v>
      </c>
      <c r="K760" s="1034">
        <v>-12</v>
      </c>
      <c r="L760" s="1033">
        <f>L759+K760</f>
        <v>8268157</v>
      </c>
      <c r="M760" s="421" t="s">
        <v>447</v>
      </c>
    </row>
    <row r="761" spans="1:13" ht="29.25" customHeight="1">
      <c r="A761" s="1506">
        <v>40436</v>
      </c>
      <c r="B761" s="456" t="s">
        <v>2266</v>
      </c>
      <c r="C761" s="1504" t="s">
        <v>2008</v>
      </c>
      <c r="D761" s="717" t="s">
        <v>1122</v>
      </c>
      <c r="E761" s="494" t="s">
        <v>133</v>
      </c>
      <c r="F761" s="1054" t="s">
        <v>1318</v>
      </c>
      <c r="G761" s="1049">
        <v>0</v>
      </c>
      <c r="H761" s="1038" t="s">
        <v>591</v>
      </c>
      <c r="I761" s="1508">
        <v>9</v>
      </c>
      <c r="J761" s="5">
        <v>40436</v>
      </c>
      <c r="K761" s="1071">
        <v>1000000</v>
      </c>
      <c r="L761" s="1071">
        <v>1000000</v>
      </c>
      <c r="M761" s="421" t="s">
        <v>1973</v>
      </c>
    </row>
    <row r="762" spans="1:13" ht="28.5" customHeight="1">
      <c r="A762" s="1024"/>
      <c r="B762" s="1041"/>
      <c r="C762" s="1025"/>
      <c r="D762" s="1026"/>
      <c r="E762" s="1026"/>
      <c r="F762" s="1027"/>
      <c r="G762" s="1028"/>
      <c r="H762" s="1026"/>
      <c r="I762" s="1029"/>
      <c r="J762" s="464">
        <v>40451</v>
      </c>
      <c r="K762" s="1032">
        <v>450556</v>
      </c>
      <c r="L762" s="1033">
        <f t="shared" ref="L762" si="138">L761+K762</f>
        <v>1450556</v>
      </c>
      <c r="M762" s="421" t="s">
        <v>447</v>
      </c>
    </row>
    <row r="763" spans="1:13" ht="28.5" customHeight="1">
      <c r="A763" s="1024"/>
      <c r="B763" s="1025"/>
      <c r="C763" s="1025"/>
      <c r="D763" s="1026"/>
      <c r="E763" s="1026"/>
      <c r="F763" s="1027"/>
      <c r="G763" s="1028"/>
      <c r="H763" s="1026"/>
      <c r="I763" s="1029"/>
      <c r="J763" s="464">
        <v>40549</v>
      </c>
      <c r="K763" s="1034">
        <v>-2</v>
      </c>
      <c r="L763" s="1033">
        <f>L762+K763</f>
        <v>1450554</v>
      </c>
      <c r="M763" s="421" t="s">
        <v>447</v>
      </c>
    </row>
    <row r="764" spans="1:13" ht="28.5" customHeight="1">
      <c r="A764" s="1024"/>
      <c r="B764" s="1025"/>
      <c r="C764" s="1025"/>
      <c r="D764" s="1026"/>
      <c r="E764" s="1026"/>
      <c r="F764" s="1027"/>
      <c r="G764" s="1047"/>
      <c r="H764" s="1048"/>
      <c r="I764" s="1035"/>
      <c r="J764" s="464">
        <v>40590</v>
      </c>
      <c r="K764" s="1034">
        <v>3000000</v>
      </c>
      <c r="L764" s="1033">
        <f>L763+K764</f>
        <v>4450554</v>
      </c>
      <c r="M764" s="421" t="s">
        <v>1973</v>
      </c>
    </row>
    <row r="765" spans="1:13" ht="29.25" customHeight="1">
      <c r="A765" s="1506">
        <v>40436</v>
      </c>
      <c r="B765" s="456" t="s">
        <v>2018</v>
      </c>
      <c r="C765" s="1504" t="s">
        <v>1394</v>
      </c>
      <c r="D765" s="717" t="s">
        <v>985</v>
      </c>
      <c r="E765" s="494" t="s">
        <v>133</v>
      </c>
      <c r="F765" s="1054" t="s">
        <v>1318</v>
      </c>
      <c r="G765" s="1049">
        <v>400000</v>
      </c>
      <c r="H765" s="1038" t="s">
        <v>591</v>
      </c>
      <c r="I765" s="1508"/>
      <c r="J765" s="464">
        <v>40451</v>
      </c>
      <c r="K765" s="1032">
        <v>180222</v>
      </c>
      <c r="L765" s="1033">
        <f>G765+K765</f>
        <v>580222</v>
      </c>
      <c r="M765" s="421" t="s">
        <v>447</v>
      </c>
    </row>
    <row r="766" spans="1:13" ht="28.5" customHeight="1">
      <c r="A766" s="1059"/>
      <c r="B766" s="1061"/>
      <c r="C766" s="1061"/>
      <c r="D766" s="1048"/>
      <c r="E766" s="1048"/>
      <c r="F766" s="1062"/>
      <c r="G766" s="1047"/>
      <c r="H766" s="1048"/>
      <c r="I766" s="1035"/>
      <c r="J766" s="464">
        <v>40549</v>
      </c>
      <c r="K766" s="1034">
        <v>-1</v>
      </c>
      <c r="L766" s="1033">
        <f>L765+K766</f>
        <v>580221</v>
      </c>
      <c r="M766" s="421" t="s">
        <v>447</v>
      </c>
    </row>
    <row r="767" spans="1:13" ht="29.25" customHeight="1">
      <c r="A767" s="1506">
        <v>40445</v>
      </c>
      <c r="B767" s="456" t="s">
        <v>2080</v>
      </c>
      <c r="C767" s="1504" t="s">
        <v>1461</v>
      </c>
      <c r="D767" s="717" t="s">
        <v>987</v>
      </c>
      <c r="E767" s="494" t="s">
        <v>133</v>
      </c>
      <c r="F767" s="1054" t="s">
        <v>1318</v>
      </c>
      <c r="G767" s="1049">
        <v>100000</v>
      </c>
      <c r="H767" s="1038" t="s">
        <v>591</v>
      </c>
      <c r="I767" s="1508"/>
      <c r="J767" s="464">
        <v>40451</v>
      </c>
      <c r="K767" s="1032">
        <v>45056</v>
      </c>
      <c r="L767" s="1033">
        <f>G767+K767</f>
        <v>145056</v>
      </c>
      <c r="M767" s="421" t="s">
        <v>447</v>
      </c>
    </row>
    <row r="768" spans="1:13" ht="28.5" customHeight="1">
      <c r="A768" s="1059"/>
      <c r="B768" s="1061"/>
      <c r="C768" s="1061"/>
      <c r="D768" s="1048"/>
      <c r="E768" s="1048"/>
      <c r="F768" s="1062"/>
      <c r="G768" s="1047"/>
      <c r="H768" s="1048"/>
      <c r="I768" s="1035"/>
      <c r="J768" s="464">
        <v>40576</v>
      </c>
      <c r="K768" s="1034">
        <v>-145056</v>
      </c>
      <c r="L768" s="1033">
        <f>L767+K768</f>
        <v>0</v>
      </c>
      <c r="M768" s="421" t="s">
        <v>1436</v>
      </c>
    </row>
    <row r="769" spans="1:13" ht="29.25" customHeight="1">
      <c r="A769" s="1506">
        <v>40445</v>
      </c>
      <c r="B769" s="456" t="s">
        <v>2081</v>
      </c>
      <c r="C769" s="1504" t="s">
        <v>2082</v>
      </c>
      <c r="D769" s="717" t="s">
        <v>985</v>
      </c>
      <c r="E769" s="494" t="s">
        <v>133</v>
      </c>
      <c r="F769" s="1054" t="s">
        <v>1318</v>
      </c>
      <c r="G769" s="1049">
        <v>1900000</v>
      </c>
      <c r="H769" s="1038" t="s">
        <v>591</v>
      </c>
      <c r="I769" s="1508"/>
      <c r="J769" s="464">
        <v>40451</v>
      </c>
      <c r="K769" s="1032">
        <v>856056</v>
      </c>
      <c r="L769" s="1033">
        <f>G769+K769</f>
        <v>2756056</v>
      </c>
      <c r="M769" s="421" t="s">
        <v>447</v>
      </c>
    </row>
    <row r="770" spans="1:13" ht="28.5" customHeight="1">
      <c r="A770" s="1024"/>
      <c r="B770" s="1025"/>
      <c r="C770" s="1025"/>
      <c r="D770" s="1026"/>
      <c r="E770" s="1026"/>
      <c r="F770" s="1027"/>
      <c r="G770" s="1028"/>
      <c r="H770" s="1026"/>
      <c r="I770" s="1029"/>
      <c r="J770" s="464">
        <v>40549</v>
      </c>
      <c r="K770" s="1034">
        <v>-4</v>
      </c>
      <c r="L770" s="1033">
        <f>L769+K770</f>
        <v>2756052</v>
      </c>
      <c r="M770" s="421" t="s">
        <v>447</v>
      </c>
    </row>
    <row r="771" spans="1:13" ht="28.5" customHeight="1">
      <c r="A771" s="1059"/>
      <c r="B771" s="1061"/>
      <c r="C771" s="1061"/>
      <c r="D771" s="1048"/>
      <c r="E771" s="1048"/>
      <c r="F771" s="1062"/>
      <c r="G771" s="1047"/>
      <c r="H771" s="1048"/>
      <c r="I771" s="1035"/>
      <c r="J771" s="464">
        <v>40611</v>
      </c>
      <c r="K771" s="1034">
        <v>-2756052</v>
      </c>
      <c r="L771" s="1033">
        <f>L770+K771</f>
        <v>0</v>
      </c>
      <c r="M771" s="421" t="s">
        <v>1436</v>
      </c>
    </row>
    <row r="772" spans="1:13" ht="29.25" customHeight="1">
      <c r="A772" s="1507">
        <v>40451</v>
      </c>
      <c r="B772" s="596" t="s">
        <v>2165</v>
      </c>
      <c r="C772" s="1519" t="s">
        <v>701</v>
      </c>
      <c r="D772" s="1520" t="s">
        <v>1008</v>
      </c>
      <c r="E772" s="597" t="s">
        <v>133</v>
      </c>
      <c r="F772" s="1072" t="s">
        <v>1318</v>
      </c>
      <c r="G772" s="1073">
        <v>100000</v>
      </c>
      <c r="H772" s="1045" t="s">
        <v>591</v>
      </c>
      <c r="I772" s="178"/>
      <c r="J772" s="464">
        <v>40451</v>
      </c>
      <c r="K772" s="1074">
        <v>45056</v>
      </c>
      <c r="L772" s="1033">
        <f t="shared" ref="L772:L817" si="139">G772+K772</f>
        <v>145056</v>
      </c>
      <c r="M772" s="421" t="s">
        <v>447</v>
      </c>
    </row>
    <row r="773" spans="1:13" ht="29.25" customHeight="1">
      <c r="A773" s="81">
        <v>40451</v>
      </c>
      <c r="B773" s="596" t="s">
        <v>2166</v>
      </c>
      <c r="C773" s="1519" t="s">
        <v>2167</v>
      </c>
      <c r="D773" s="1520" t="s">
        <v>1069</v>
      </c>
      <c r="E773" s="597" t="s">
        <v>133</v>
      </c>
      <c r="F773" s="1072" t="s">
        <v>1318</v>
      </c>
      <c r="G773" s="1073">
        <v>100000</v>
      </c>
      <c r="H773" s="1045" t="s">
        <v>591</v>
      </c>
      <c r="I773" s="178" t="s">
        <v>2164</v>
      </c>
      <c r="J773" s="464">
        <v>40451</v>
      </c>
      <c r="K773" s="1074">
        <v>45056</v>
      </c>
      <c r="L773" s="1033">
        <f t="shared" si="139"/>
        <v>145056</v>
      </c>
      <c r="M773" s="421" t="s">
        <v>447</v>
      </c>
    </row>
    <row r="774" spans="1:13" ht="29.25" customHeight="1">
      <c r="A774" s="1507">
        <v>40451</v>
      </c>
      <c r="B774" s="596" t="s">
        <v>2168</v>
      </c>
      <c r="C774" s="1519" t="s">
        <v>2169</v>
      </c>
      <c r="D774" s="1520" t="s">
        <v>1310</v>
      </c>
      <c r="E774" s="597" t="s">
        <v>133</v>
      </c>
      <c r="F774" s="1072" t="s">
        <v>1318</v>
      </c>
      <c r="G774" s="1073">
        <v>100000</v>
      </c>
      <c r="H774" s="1045" t="s">
        <v>591</v>
      </c>
      <c r="I774" s="178" t="s">
        <v>2164</v>
      </c>
      <c r="J774" s="464">
        <v>40451</v>
      </c>
      <c r="K774" s="1074">
        <v>45056</v>
      </c>
      <c r="L774" s="1033">
        <f t="shared" si="139"/>
        <v>145056</v>
      </c>
      <c r="M774" s="421" t="s">
        <v>447</v>
      </c>
    </row>
    <row r="775" spans="1:13" ht="29.25" customHeight="1">
      <c r="A775" s="1506">
        <v>40451</v>
      </c>
      <c r="B775" s="1264" t="s">
        <v>2170</v>
      </c>
      <c r="C775" s="1504" t="s">
        <v>454</v>
      </c>
      <c r="D775" s="717" t="s">
        <v>455</v>
      </c>
      <c r="E775" s="494" t="s">
        <v>133</v>
      </c>
      <c r="F775" s="1054" t="s">
        <v>1318</v>
      </c>
      <c r="G775" s="1049">
        <v>1700000</v>
      </c>
      <c r="H775" s="1038" t="s">
        <v>591</v>
      </c>
      <c r="I775" s="1508" t="s">
        <v>2171</v>
      </c>
      <c r="J775" s="464">
        <v>40451</v>
      </c>
      <c r="K775" s="1074">
        <v>765945</v>
      </c>
      <c r="L775" s="1033">
        <f t="shared" si="139"/>
        <v>2465945</v>
      </c>
      <c r="M775" s="421" t="s">
        <v>447</v>
      </c>
    </row>
    <row r="776" spans="1:13" ht="28.5" customHeight="1">
      <c r="A776" s="1059"/>
      <c r="B776" s="1061"/>
      <c r="C776" s="1061"/>
      <c r="D776" s="1048"/>
      <c r="E776" s="1048"/>
      <c r="F776" s="1062"/>
      <c r="G776" s="1047"/>
      <c r="H776" s="1048"/>
      <c r="I776" s="1035"/>
      <c r="J776" s="464">
        <v>40549</v>
      </c>
      <c r="K776" s="1034">
        <v>-3</v>
      </c>
      <c r="L776" s="1033">
        <f>L775+K776</f>
        <v>2465942</v>
      </c>
      <c r="M776" s="421" t="s">
        <v>447</v>
      </c>
    </row>
    <row r="777" spans="1:13" ht="29.25" customHeight="1">
      <c r="A777" s="1507">
        <v>40451</v>
      </c>
      <c r="B777" s="458" t="s">
        <v>2172</v>
      </c>
      <c r="C777" s="1505" t="s">
        <v>303</v>
      </c>
      <c r="D777" s="721" t="s">
        <v>1074</v>
      </c>
      <c r="E777" s="496" t="s">
        <v>133</v>
      </c>
      <c r="F777" s="1067" t="s">
        <v>1318</v>
      </c>
      <c r="G777" s="1068">
        <v>100000</v>
      </c>
      <c r="H777" s="1048" t="s">
        <v>591</v>
      </c>
      <c r="I777" s="1509" t="s">
        <v>2164</v>
      </c>
      <c r="J777" s="464">
        <v>40451</v>
      </c>
      <c r="K777" s="1075">
        <v>45056</v>
      </c>
      <c r="L777" s="1033">
        <f t="shared" si="139"/>
        <v>145056</v>
      </c>
      <c r="M777" s="421" t="s">
        <v>447</v>
      </c>
    </row>
    <row r="778" spans="1:13" ht="29.25" customHeight="1">
      <c r="A778" s="1506">
        <v>40445</v>
      </c>
      <c r="B778" s="456" t="s">
        <v>2173</v>
      </c>
      <c r="C778" s="1504" t="s">
        <v>2174</v>
      </c>
      <c r="D778" s="717" t="s">
        <v>985</v>
      </c>
      <c r="E778" s="494" t="s">
        <v>133</v>
      </c>
      <c r="F778" s="1054" t="s">
        <v>1318</v>
      </c>
      <c r="G778" s="1049">
        <v>800000</v>
      </c>
      <c r="H778" s="1038" t="s">
        <v>591</v>
      </c>
      <c r="I778" s="1508"/>
      <c r="J778" s="464">
        <v>40451</v>
      </c>
      <c r="K778" s="1074">
        <v>360445</v>
      </c>
      <c r="L778" s="1033">
        <f t="shared" si="139"/>
        <v>1160445</v>
      </c>
      <c r="M778" s="421" t="s">
        <v>447</v>
      </c>
    </row>
    <row r="779" spans="1:13" ht="28.5" customHeight="1">
      <c r="A779" s="1059"/>
      <c r="B779" s="1061"/>
      <c r="C779" s="1061"/>
      <c r="D779" s="1048"/>
      <c r="E779" s="1048"/>
      <c r="F779" s="1062"/>
      <c r="G779" s="1047"/>
      <c r="H779" s="1048"/>
      <c r="I779" s="1035"/>
      <c r="J779" s="464">
        <v>40549</v>
      </c>
      <c r="K779" s="1034">
        <v>-2</v>
      </c>
      <c r="L779" s="1033">
        <f>L778+K779</f>
        <v>1160443</v>
      </c>
      <c r="M779" s="421" t="s">
        <v>447</v>
      </c>
    </row>
    <row r="780" spans="1:13" ht="29.25" customHeight="1">
      <c r="A780" s="936">
        <v>40451</v>
      </c>
      <c r="B780" s="457" t="s">
        <v>2175</v>
      </c>
      <c r="C780" s="716" t="s">
        <v>2176</v>
      </c>
      <c r="D780" s="718" t="s">
        <v>1074</v>
      </c>
      <c r="E780" s="495" t="s">
        <v>133</v>
      </c>
      <c r="F780" s="1055" t="s">
        <v>1318</v>
      </c>
      <c r="G780" s="1051">
        <v>2000000</v>
      </c>
      <c r="H780" s="1026" t="s">
        <v>591</v>
      </c>
      <c r="I780" s="1524">
        <v>6</v>
      </c>
      <c r="J780" s="464">
        <v>40451</v>
      </c>
      <c r="K780" s="1074">
        <v>901112</v>
      </c>
      <c r="L780" s="1033">
        <f t="shared" si="139"/>
        <v>2901112</v>
      </c>
      <c r="M780" s="421" t="s">
        <v>447</v>
      </c>
    </row>
    <row r="781" spans="1:13" ht="28.5" customHeight="1">
      <c r="A781" s="1059"/>
      <c r="B781" s="1061"/>
      <c r="C781" s="1061"/>
      <c r="D781" s="1048"/>
      <c r="E781" s="1048"/>
      <c r="F781" s="1062"/>
      <c r="G781" s="1047"/>
      <c r="H781" s="1048"/>
      <c r="I781" s="1035"/>
      <c r="J781" s="464">
        <v>40549</v>
      </c>
      <c r="K781" s="1034">
        <v>-4</v>
      </c>
      <c r="L781" s="1033">
        <f>L780+K781</f>
        <v>2901108</v>
      </c>
      <c r="M781" s="421" t="s">
        <v>447</v>
      </c>
    </row>
    <row r="782" spans="1:13" ht="29.25" customHeight="1">
      <c r="A782" s="81">
        <v>40451</v>
      </c>
      <c r="B782" s="596" t="s">
        <v>2177</v>
      </c>
      <c r="C782" s="1519" t="s">
        <v>2178</v>
      </c>
      <c r="D782" s="1520" t="s">
        <v>1061</v>
      </c>
      <c r="E782" s="597" t="s">
        <v>133</v>
      </c>
      <c r="F782" s="1072" t="s">
        <v>1318</v>
      </c>
      <c r="G782" s="1073">
        <v>100000</v>
      </c>
      <c r="H782" s="1045" t="s">
        <v>591</v>
      </c>
      <c r="I782" s="178" t="s">
        <v>2164</v>
      </c>
      <c r="J782" s="464">
        <v>40451</v>
      </c>
      <c r="K782" s="1074">
        <v>45056</v>
      </c>
      <c r="L782" s="1033">
        <f t="shared" si="139"/>
        <v>145056</v>
      </c>
      <c r="M782" s="421" t="s">
        <v>447</v>
      </c>
    </row>
    <row r="783" spans="1:13" ht="29.25" customHeight="1">
      <c r="A783" s="1507">
        <v>40451</v>
      </c>
      <c r="B783" s="596" t="s">
        <v>2179</v>
      </c>
      <c r="C783" s="1519" t="s">
        <v>2180</v>
      </c>
      <c r="D783" s="1520" t="s">
        <v>1074</v>
      </c>
      <c r="E783" s="597" t="s">
        <v>133</v>
      </c>
      <c r="F783" s="1072" t="s">
        <v>1318</v>
      </c>
      <c r="G783" s="1073">
        <v>100000</v>
      </c>
      <c r="H783" s="1045" t="s">
        <v>591</v>
      </c>
      <c r="I783" s="178" t="s">
        <v>2164</v>
      </c>
      <c r="J783" s="464">
        <v>40451</v>
      </c>
      <c r="K783" s="1074">
        <v>45056</v>
      </c>
      <c r="L783" s="1033">
        <f t="shared" si="139"/>
        <v>145056</v>
      </c>
      <c r="M783" s="421" t="s">
        <v>447</v>
      </c>
    </row>
    <row r="784" spans="1:13" ht="29.25" customHeight="1">
      <c r="A784" s="81">
        <v>40451</v>
      </c>
      <c r="B784" s="939" t="s">
        <v>2181</v>
      </c>
      <c r="C784" s="1519" t="s">
        <v>2182</v>
      </c>
      <c r="D784" s="1520" t="s">
        <v>987</v>
      </c>
      <c r="E784" s="597" t="s">
        <v>133</v>
      </c>
      <c r="F784" s="1072" t="s">
        <v>1318</v>
      </c>
      <c r="G784" s="1073">
        <v>100000</v>
      </c>
      <c r="H784" s="1045" t="s">
        <v>591</v>
      </c>
      <c r="I784" s="178" t="s">
        <v>2164</v>
      </c>
      <c r="J784" s="464">
        <v>40451</v>
      </c>
      <c r="K784" s="1074">
        <v>45056</v>
      </c>
      <c r="L784" s="1033">
        <f t="shared" si="139"/>
        <v>145056</v>
      </c>
      <c r="M784" s="421" t="s">
        <v>447</v>
      </c>
    </row>
    <row r="785" spans="1:13" ht="29.25" customHeight="1">
      <c r="A785" s="936">
        <v>40451</v>
      </c>
      <c r="B785" s="457" t="s">
        <v>2183</v>
      </c>
      <c r="C785" s="716" t="s">
        <v>2184</v>
      </c>
      <c r="D785" s="718" t="s">
        <v>1190</v>
      </c>
      <c r="E785" s="495" t="s">
        <v>133</v>
      </c>
      <c r="F785" s="1055" t="s">
        <v>1318</v>
      </c>
      <c r="G785" s="1051">
        <v>400000</v>
      </c>
      <c r="H785" s="1026" t="s">
        <v>591</v>
      </c>
      <c r="I785" s="1524"/>
      <c r="J785" s="464">
        <v>40451</v>
      </c>
      <c r="K785" s="1074">
        <v>180222</v>
      </c>
      <c r="L785" s="1033">
        <f t="shared" si="139"/>
        <v>580222</v>
      </c>
      <c r="M785" s="421" t="s">
        <v>447</v>
      </c>
    </row>
    <row r="786" spans="1:13" ht="28.5" customHeight="1">
      <c r="A786" s="1059"/>
      <c r="B786" s="1061"/>
      <c r="C786" s="1061"/>
      <c r="D786" s="1048"/>
      <c r="E786" s="1048"/>
      <c r="F786" s="1062"/>
      <c r="G786" s="1047"/>
      <c r="H786" s="1048"/>
      <c r="I786" s="1035"/>
      <c r="J786" s="464">
        <v>40549</v>
      </c>
      <c r="K786" s="1034">
        <v>-1</v>
      </c>
      <c r="L786" s="1033">
        <f>L785+K786</f>
        <v>580221</v>
      </c>
      <c r="M786" s="421" t="s">
        <v>447</v>
      </c>
    </row>
    <row r="787" spans="1:13" ht="29.25" customHeight="1">
      <c r="A787" s="936">
        <v>40451</v>
      </c>
      <c r="B787" s="456" t="s">
        <v>2185</v>
      </c>
      <c r="C787" s="1504" t="s">
        <v>633</v>
      </c>
      <c r="D787" s="717" t="s">
        <v>581</v>
      </c>
      <c r="E787" s="494" t="s">
        <v>133</v>
      </c>
      <c r="F787" s="1054" t="s">
        <v>1318</v>
      </c>
      <c r="G787" s="1049">
        <v>800000</v>
      </c>
      <c r="H787" s="1038" t="s">
        <v>591</v>
      </c>
      <c r="I787" s="1508" t="s">
        <v>2186</v>
      </c>
      <c r="J787" s="464">
        <v>40451</v>
      </c>
      <c r="K787" s="1074">
        <v>360445</v>
      </c>
      <c r="L787" s="1033">
        <f t="shared" si="139"/>
        <v>1160445</v>
      </c>
      <c r="M787" s="421" t="s">
        <v>447</v>
      </c>
    </row>
    <row r="788" spans="1:13" ht="28.5" customHeight="1">
      <c r="A788" s="1059"/>
      <c r="B788" s="1061"/>
      <c r="C788" s="1061"/>
      <c r="D788" s="1048"/>
      <c r="E788" s="1048"/>
      <c r="F788" s="1062"/>
      <c r="G788" s="1047"/>
      <c r="H788" s="1048"/>
      <c r="I788" s="1035"/>
      <c r="J788" s="464">
        <v>40549</v>
      </c>
      <c r="K788" s="1034">
        <v>-2</v>
      </c>
      <c r="L788" s="1033">
        <f>L787+K788</f>
        <v>1160443</v>
      </c>
      <c r="M788" s="421" t="s">
        <v>447</v>
      </c>
    </row>
    <row r="789" spans="1:13" ht="29.25" customHeight="1">
      <c r="A789" s="1506">
        <v>40451</v>
      </c>
      <c r="B789" s="456" t="s">
        <v>2187</v>
      </c>
      <c r="C789" s="716" t="s">
        <v>2184</v>
      </c>
      <c r="D789" s="718" t="s">
        <v>1190</v>
      </c>
      <c r="E789" s="494" t="s">
        <v>133</v>
      </c>
      <c r="F789" s="1054" t="s">
        <v>1318</v>
      </c>
      <c r="G789" s="1049">
        <v>1700000</v>
      </c>
      <c r="H789" s="1038" t="s">
        <v>591</v>
      </c>
      <c r="I789" s="1508">
        <v>4</v>
      </c>
      <c r="J789" s="464">
        <v>40451</v>
      </c>
      <c r="K789" s="1074">
        <v>765945</v>
      </c>
      <c r="L789" s="1033">
        <f t="shared" si="139"/>
        <v>2465945</v>
      </c>
      <c r="M789" s="421" t="s">
        <v>447</v>
      </c>
    </row>
    <row r="790" spans="1:13" ht="28.5" customHeight="1">
      <c r="A790" s="1059"/>
      <c r="B790" s="1061"/>
      <c r="C790" s="1061"/>
      <c r="D790" s="1048"/>
      <c r="E790" s="1048"/>
      <c r="F790" s="1062"/>
      <c r="G790" s="1047"/>
      <c r="H790" s="1048"/>
      <c r="I790" s="1035"/>
      <c r="J790" s="464">
        <v>40549</v>
      </c>
      <c r="K790" s="1034">
        <v>-4</v>
      </c>
      <c r="L790" s="1033">
        <f>L789+K790</f>
        <v>2465941</v>
      </c>
      <c r="M790" s="421" t="s">
        <v>447</v>
      </c>
    </row>
    <row r="791" spans="1:13" ht="29.25" customHeight="1">
      <c r="A791" s="1507">
        <v>40451</v>
      </c>
      <c r="B791" s="596" t="s">
        <v>2188</v>
      </c>
      <c r="C791" s="1519" t="s">
        <v>1368</v>
      </c>
      <c r="D791" s="1520" t="s">
        <v>1122</v>
      </c>
      <c r="E791" s="597" t="s">
        <v>133</v>
      </c>
      <c r="F791" s="1072" t="s">
        <v>1318</v>
      </c>
      <c r="G791" s="1073">
        <v>100000</v>
      </c>
      <c r="H791" s="1045" t="s">
        <v>591</v>
      </c>
      <c r="I791" s="178" t="s">
        <v>2164</v>
      </c>
      <c r="J791" s="464">
        <v>40451</v>
      </c>
      <c r="K791" s="1074">
        <v>45056</v>
      </c>
      <c r="L791" s="1033">
        <f t="shared" si="139"/>
        <v>145056</v>
      </c>
      <c r="M791" s="421" t="s">
        <v>447</v>
      </c>
    </row>
    <row r="792" spans="1:13" ht="29.25" customHeight="1">
      <c r="A792" s="81">
        <v>40451</v>
      </c>
      <c r="B792" s="939" t="s">
        <v>2189</v>
      </c>
      <c r="C792" s="1519" t="s">
        <v>2190</v>
      </c>
      <c r="D792" s="1520" t="s">
        <v>1548</v>
      </c>
      <c r="E792" s="597" t="s">
        <v>133</v>
      </c>
      <c r="F792" s="1072" t="s">
        <v>1318</v>
      </c>
      <c r="G792" s="1073">
        <v>100000</v>
      </c>
      <c r="H792" s="1045" t="s">
        <v>591</v>
      </c>
      <c r="I792" s="178"/>
      <c r="J792" s="464">
        <v>40451</v>
      </c>
      <c r="K792" s="1074">
        <v>45056</v>
      </c>
      <c r="L792" s="1033">
        <f t="shared" si="139"/>
        <v>145056</v>
      </c>
      <c r="M792" s="421" t="s">
        <v>447</v>
      </c>
    </row>
    <row r="793" spans="1:13" ht="29.25" customHeight="1">
      <c r="A793" s="1507">
        <v>40451</v>
      </c>
      <c r="B793" s="458" t="s">
        <v>2191</v>
      </c>
      <c r="C793" s="1505" t="s">
        <v>1371</v>
      </c>
      <c r="D793" s="721" t="s">
        <v>1061</v>
      </c>
      <c r="E793" s="496" t="s">
        <v>133</v>
      </c>
      <c r="F793" s="1067" t="s">
        <v>1318</v>
      </c>
      <c r="G793" s="1068">
        <v>100000</v>
      </c>
      <c r="H793" s="1048" t="s">
        <v>591</v>
      </c>
      <c r="I793" s="178" t="s">
        <v>2164</v>
      </c>
      <c r="J793" s="464">
        <v>40451</v>
      </c>
      <c r="K793" s="1074">
        <v>45056</v>
      </c>
      <c r="L793" s="1033">
        <f t="shared" si="139"/>
        <v>145056</v>
      </c>
      <c r="M793" s="421" t="s">
        <v>447</v>
      </c>
    </row>
    <row r="794" spans="1:13" ht="29.25" customHeight="1">
      <c r="A794" s="1506">
        <v>40445</v>
      </c>
      <c r="B794" s="456" t="s">
        <v>2192</v>
      </c>
      <c r="C794" s="1504" t="s">
        <v>744</v>
      </c>
      <c r="D794" s="717" t="s">
        <v>1005</v>
      </c>
      <c r="E794" s="494" t="s">
        <v>133</v>
      </c>
      <c r="F794" s="1054" t="s">
        <v>1318</v>
      </c>
      <c r="G794" s="1049">
        <v>300000</v>
      </c>
      <c r="H794" s="1038" t="s">
        <v>591</v>
      </c>
      <c r="I794" s="1508" t="s">
        <v>2164</v>
      </c>
      <c r="J794" s="464">
        <v>40451</v>
      </c>
      <c r="K794" s="1074">
        <v>135167</v>
      </c>
      <c r="L794" s="1033">
        <f t="shared" si="139"/>
        <v>435167</v>
      </c>
      <c r="M794" s="421" t="s">
        <v>447</v>
      </c>
    </row>
    <row r="795" spans="1:13" ht="28.5" customHeight="1">
      <c r="A795" s="1059"/>
      <c r="B795" s="1061"/>
      <c r="C795" s="1061"/>
      <c r="D795" s="1048"/>
      <c r="E795" s="1048"/>
      <c r="F795" s="1062"/>
      <c r="G795" s="1047"/>
      <c r="H795" s="1048"/>
      <c r="I795" s="1035"/>
      <c r="J795" s="464">
        <v>40549</v>
      </c>
      <c r="K795" s="1034">
        <v>-1</v>
      </c>
      <c r="L795" s="1033">
        <f>L794+K795</f>
        <v>435166</v>
      </c>
      <c r="M795" s="421" t="s">
        <v>447</v>
      </c>
    </row>
    <row r="796" spans="1:13" ht="29.25" customHeight="1">
      <c r="A796" s="936">
        <v>40451</v>
      </c>
      <c r="B796" s="457" t="s">
        <v>2193</v>
      </c>
      <c r="C796" s="716" t="s">
        <v>929</v>
      </c>
      <c r="D796" s="718" t="s">
        <v>1127</v>
      </c>
      <c r="E796" s="495" t="s">
        <v>133</v>
      </c>
      <c r="F796" s="1055" t="s">
        <v>1318</v>
      </c>
      <c r="G796" s="1051">
        <v>1000000</v>
      </c>
      <c r="H796" s="1026" t="s">
        <v>591</v>
      </c>
      <c r="I796" s="1524"/>
      <c r="J796" s="464">
        <v>40451</v>
      </c>
      <c r="K796" s="1074">
        <v>450556</v>
      </c>
      <c r="L796" s="1033">
        <f t="shared" si="139"/>
        <v>1450556</v>
      </c>
      <c r="M796" s="421" t="s">
        <v>447</v>
      </c>
    </row>
    <row r="797" spans="1:13" ht="28.5" customHeight="1">
      <c r="A797" s="1059"/>
      <c r="B797" s="1061"/>
      <c r="C797" s="1061"/>
      <c r="D797" s="1048"/>
      <c r="E797" s="1048"/>
      <c r="F797" s="1062"/>
      <c r="G797" s="1047"/>
      <c r="H797" s="1048"/>
      <c r="I797" s="1035"/>
      <c r="J797" s="464">
        <v>40549</v>
      </c>
      <c r="K797" s="1034">
        <v>-2</v>
      </c>
      <c r="L797" s="1033">
        <f>L796+K797</f>
        <v>1450554</v>
      </c>
      <c r="M797" s="421" t="s">
        <v>447</v>
      </c>
    </row>
    <row r="798" spans="1:13" ht="29.25" customHeight="1">
      <c r="A798" s="1506">
        <v>40451</v>
      </c>
      <c r="B798" s="456" t="s">
        <v>2194</v>
      </c>
      <c r="C798" s="1504" t="s">
        <v>1055</v>
      </c>
      <c r="D798" s="717" t="s">
        <v>132</v>
      </c>
      <c r="E798" s="494" t="s">
        <v>133</v>
      </c>
      <c r="F798" s="1054" t="s">
        <v>1318</v>
      </c>
      <c r="G798" s="1049">
        <v>700000</v>
      </c>
      <c r="H798" s="1038" t="s">
        <v>591</v>
      </c>
      <c r="I798" s="1508" t="s">
        <v>2164</v>
      </c>
      <c r="J798" s="464">
        <v>40451</v>
      </c>
      <c r="K798" s="1074">
        <v>315389</v>
      </c>
      <c r="L798" s="1033">
        <f t="shared" si="139"/>
        <v>1015389</v>
      </c>
      <c r="M798" s="421" t="s">
        <v>447</v>
      </c>
    </row>
    <row r="799" spans="1:13" ht="28.5" customHeight="1">
      <c r="A799" s="1059"/>
      <c r="B799" s="1061"/>
      <c r="C799" s="1061"/>
      <c r="D799" s="1048"/>
      <c r="E799" s="1048"/>
      <c r="F799" s="1062"/>
      <c r="G799" s="1047"/>
      <c r="H799" s="1048"/>
      <c r="I799" s="1035"/>
      <c r="J799" s="464">
        <v>40549</v>
      </c>
      <c r="K799" s="1034">
        <v>-1</v>
      </c>
      <c r="L799" s="1033">
        <f>L798+K799</f>
        <v>1015388</v>
      </c>
      <c r="M799" s="421" t="s">
        <v>447</v>
      </c>
    </row>
    <row r="800" spans="1:13" ht="29.25" customHeight="1">
      <c r="A800" s="936">
        <v>40451</v>
      </c>
      <c r="B800" s="456" t="s">
        <v>2195</v>
      </c>
      <c r="C800" s="1504" t="s">
        <v>1164</v>
      </c>
      <c r="D800" s="717" t="s">
        <v>1024</v>
      </c>
      <c r="E800" s="494" t="s">
        <v>133</v>
      </c>
      <c r="F800" s="1054" t="s">
        <v>1318</v>
      </c>
      <c r="G800" s="1049">
        <v>1400000</v>
      </c>
      <c r="H800" s="1038" t="s">
        <v>591</v>
      </c>
      <c r="I800" s="1524">
        <v>5</v>
      </c>
      <c r="J800" s="464">
        <v>40451</v>
      </c>
      <c r="K800" s="1074">
        <v>630778</v>
      </c>
      <c r="L800" s="1033">
        <f t="shared" si="139"/>
        <v>2030778</v>
      </c>
      <c r="M800" s="421" t="s">
        <v>447</v>
      </c>
    </row>
    <row r="801" spans="1:13" ht="28.5" customHeight="1">
      <c r="A801" s="1059"/>
      <c r="B801" s="1061"/>
      <c r="C801" s="1061"/>
      <c r="D801" s="1048"/>
      <c r="E801" s="1048"/>
      <c r="F801" s="1062"/>
      <c r="G801" s="1047"/>
      <c r="H801" s="1048"/>
      <c r="I801" s="1035"/>
      <c r="J801" s="464">
        <v>40549</v>
      </c>
      <c r="K801" s="1034">
        <v>-3</v>
      </c>
      <c r="L801" s="1033">
        <f>L800+K801</f>
        <v>2030775</v>
      </c>
      <c r="M801" s="421" t="s">
        <v>447</v>
      </c>
    </row>
    <row r="802" spans="1:13" ht="29.25" customHeight="1">
      <c r="A802" s="1506">
        <v>40451</v>
      </c>
      <c r="B802" s="1264" t="s">
        <v>2196</v>
      </c>
      <c r="C802" s="1504" t="s">
        <v>2197</v>
      </c>
      <c r="D802" s="717" t="s">
        <v>1021</v>
      </c>
      <c r="E802" s="494" t="s">
        <v>133</v>
      </c>
      <c r="F802" s="1054" t="s">
        <v>1318</v>
      </c>
      <c r="G802" s="1049">
        <v>500000</v>
      </c>
      <c r="H802" s="1038" t="s">
        <v>591</v>
      </c>
      <c r="I802" s="1508"/>
      <c r="J802" s="464">
        <v>40451</v>
      </c>
      <c r="K802" s="1074">
        <v>225278</v>
      </c>
      <c r="L802" s="1033">
        <f t="shared" si="139"/>
        <v>725278</v>
      </c>
      <c r="M802" s="421" t="s">
        <v>447</v>
      </c>
    </row>
    <row r="803" spans="1:13" ht="28.5" customHeight="1">
      <c r="A803" s="1024"/>
      <c r="B803" s="1025"/>
      <c r="C803" s="1025"/>
      <c r="D803" s="1026"/>
      <c r="E803" s="1026"/>
      <c r="F803" s="1027"/>
      <c r="G803" s="1028"/>
      <c r="H803" s="1026"/>
      <c r="I803" s="1029"/>
      <c r="J803" s="464">
        <v>40549</v>
      </c>
      <c r="K803" s="1034">
        <v>-1</v>
      </c>
      <c r="L803" s="1033">
        <f>L802+K803</f>
        <v>725277</v>
      </c>
      <c r="M803" s="421" t="s">
        <v>447</v>
      </c>
    </row>
    <row r="804" spans="1:13" ht="28.5" customHeight="1">
      <c r="A804" s="1059"/>
      <c r="B804" s="1061"/>
      <c r="C804" s="1061"/>
      <c r="D804" s="1048"/>
      <c r="E804" s="1048"/>
      <c r="F804" s="1062"/>
      <c r="G804" s="1047"/>
      <c r="H804" s="1048"/>
      <c r="I804" s="1035"/>
      <c r="J804" s="464">
        <v>40611</v>
      </c>
      <c r="K804" s="1034">
        <v>-725277</v>
      </c>
      <c r="L804" s="1033">
        <f>L803+K804</f>
        <v>0</v>
      </c>
      <c r="M804" s="421" t="s">
        <v>1436</v>
      </c>
    </row>
    <row r="805" spans="1:13" ht="29.25" customHeight="1">
      <c r="A805" s="1507">
        <v>40451</v>
      </c>
      <c r="B805" s="458" t="s">
        <v>2198</v>
      </c>
      <c r="C805" s="1505" t="s">
        <v>678</v>
      </c>
      <c r="D805" s="721" t="s">
        <v>704</v>
      </c>
      <c r="E805" s="496" t="s">
        <v>133</v>
      </c>
      <c r="F805" s="1067" t="s">
        <v>1318</v>
      </c>
      <c r="G805" s="1068">
        <v>100000</v>
      </c>
      <c r="H805" s="1048" t="s">
        <v>591</v>
      </c>
      <c r="I805" s="178" t="s">
        <v>2164</v>
      </c>
      <c r="J805" s="464">
        <v>40451</v>
      </c>
      <c r="K805" s="1074">
        <v>45056</v>
      </c>
      <c r="L805" s="1033">
        <f t="shared" si="139"/>
        <v>145056</v>
      </c>
      <c r="M805" s="421" t="s">
        <v>447</v>
      </c>
    </row>
    <row r="806" spans="1:13" ht="29.25" customHeight="1">
      <c r="A806" s="936">
        <v>40451</v>
      </c>
      <c r="B806" s="456" t="s">
        <v>2265</v>
      </c>
      <c r="C806" s="1504" t="s">
        <v>2008</v>
      </c>
      <c r="D806" s="717" t="s">
        <v>1122</v>
      </c>
      <c r="E806" s="494" t="s">
        <v>133</v>
      </c>
      <c r="F806" s="1054" t="s">
        <v>1318</v>
      </c>
      <c r="G806" s="1049">
        <v>43500000</v>
      </c>
      <c r="H806" s="1038" t="s">
        <v>591</v>
      </c>
      <c r="I806" s="1508" t="s">
        <v>2199</v>
      </c>
      <c r="J806" s="464">
        <v>40451</v>
      </c>
      <c r="K806" s="1074">
        <v>49915806</v>
      </c>
      <c r="L806" s="1033">
        <f t="shared" si="139"/>
        <v>93415806</v>
      </c>
      <c r="M806" s="421" t="s">
        <v>447</v>
      </c>
    </row>
    <row r="807" spans="1:13" ht="28.5" customHeight="1">
      <c r="A807" s="1059"/>
      <c r="B807" s="1061"/>
      <c r="C807" s="1061"/>
      <c r="D807" s="1048"/>
      <c r="E807" s="1048"/>
      <c r="F807" s="1062"/>
      <c r="G807" s="1047"/>
      <c r="H807" s="1048"/>
      <c r="I807" s="1035"/>
      <c r="J807" s="464">
        <v>40549</v>
      </c>
      <c r="K807" s="1034">
        <v>-125</v>
      </c>
      <c r="L807" s="1033">
        <f>L806+K807</f>
        <v>93415681</v>
      </c>
      <c r="M807" s="421" t="s">
        <v>447</v>
      </c>
    </row>
    <row r="808" spans="1:13" ht="29.25" customHeight="1">
      <c r="A808" s="81">
        <v>40451</v>
      </c>
      <c r="B808" s="596" t="s">
        <v>2200</v>
      </c>
      <c r="C808" s="1519" t="s">
        <v>2201</v>
      </c>
      <c r="D808" s="1520" t="s">
        <v>1190</v>
      </c>
      <c r="E808" s="597" t="s">
        <v>133</v>
      </c>
      <c r="F808" s="1072" t="s">
        <v>1318</v>
      </c>
      <c r="G808" s="1073">
        <v>100000</v>
      </c>
      <c r="H808" s="1045" t="s">
        <v>591</v>
      </c>
      <c r="I808" s="178" t="s">
        <v>2164</v>
      </c>
      <c r="J808" s="464">
        <v>40451</v>
      </c>
      <c r="K808" s="1074">
        <v>45056</v>
      </c>
      <c r="L808" s="1033">
        <f t="shared" si="139"/>
        <v>145056</v>
      </c>
      <c r="M808" s="421" t="s">
        <v>447</v>
      </c>
    </row>
    <row r="809" spans="1:13" ht="29.25" customHeight="1">
      <c r="A809" s="1507">
        <v>40451</v>
      </c>
      <c r="B809" s="596" t="s">
        <v>2202</v>
      </c>
      <c r="C809" s="1519" t="s">
        <v>2203</v>
      </c>
      <c r="D809" s="1520" t="s">
        <v>2049</v>
      </c>
      <c r="E809" s="597" t="s">
        <v>133</v>
      </c>
      <c r="F809" s="1072" t="s">
        <v>1318</v>
      </c>
      <c r="G809" s="1073">
        <v>100000</v>
      </c>
      <c r="H809" s="1045" t="s">
        <v>591</v>
      </c>
      <c r="I809" s="178" t="s">
        <v>2164</v>
      </c>
      <c r="J809" s="464">
        <v>40451</v>
      </c>
      <c r="K809" s="1074">
        <v>45056</v>
      </c>
      <c r="L809" s="1033">
        <f t="shared" si="139"/>
        <v>145056</v>
      </c>
      <c r="M809" s="421" t="s">
        <v>447</v>
      </c>
    </row>
    <row r="810" spans="1:13" ht="29.25" customHeight="1">
      <c r="A810" s="1506">
        <v>40451</v>
      </c>
      <c r="B810" s="1264" t="s">
        <v>2204</v>
      </c>
      <c r="C810" s="1504" t="s">
        <v>1124</v>
      </c>
      <c r="D810" s="717" t="s">
        <v>1125</v>
      </c>
      <c r="E810" s="494" t="s">
        <v>133</v>
      </c>
      <c r="F810" s="1054" t="s">
        <v>1318</v>
      </c>
      <c r="G810" s="1049">
        <v>600000</v>
      </c>
      <c r="H810" s="1038" t="s">
        <v>591</v>
      </c>
      <c r="I810" s="1508"/>
      <c r="J810" s="464">
        <v>40451</v>
      </c>
      <c r="K810" s="1074">
        <v>270334</v>
      </c>
      <c r="L810" s="1033">
        <f t="shared" si="139"/>
        <v>870334</v>
      </c>
      <c r="M810" s="421" t="s">
        <v>447</v>
      </c>
    </row>
    <row r="811" spans="1:13" ht="28.5" customHeight="1">
      <c r="A811" s="1024"/>
      <c r="B811" s="1025"/>
      <c r="C811" s="1025"/>
      <c r="D811" s="1026"/>
      <c r="E811" s="1026"/>
      <c r="F811" s="1027"/>
      <c r="G811" s="1028"/>
      <c r="H811" s="1026"/>
      <c r="I811" s="1029"/>
      <c r="J811" s="464">
        <v>40549</v>
      </c>
      <c r="K811" s="1034">
        <v>-1</v>
      </c>
      <c r="L811" s="1033">
        <f>L810+K811</f>
        <v>870333</v>
      </c>
      <c r="M811" s="421" t="s">
        <v>447</v>
      </c>
    </row>
    <row r="812" spans="1:13" ht="28.5" customHeight="1">
      <c r="A812" s="1059"/>
      <c r="B812" s="1060"/>
      <c r="C812" s="1061"/>
      <c r="D812" s="1048"/>
      <c r="E812" s="1048"/>
      <c r="F812" s="1062"/>
      <c r="G812" s="1047"/>
      <c r="H812" s="1048"/>
      <c r="I812" s="1035"/>
      <c r="J812" s="464">
        <v>40591</v>
      </c>
      <c r="K812" s="1032">
        <v>-870333</v>
      </c>
      <c r="L812" s="1033">
        <f t="shared" ref="L812" si="140">L811+K812</f>
        <v>0</v>
      </c>
      <c r="M812" s="421" t="s">
        <v>1436</v>
      </c>
    </row>
    <row r="813" spans="1:13" ht="29.25" customHeight="1">
      <c r="A813" s="81">
        <v>40451</v>
      </c>
      <c r="B813" s="596" t="s">
        <v>2205</v>
      </c>
      <c r="C813" s="1519" t="s">
        <v>1503</v>
      </c>
      <c r="D813" s="1520" t="s">
        <v>1211</v>
      </c>
      <c r="E813" s="597" t="s">
        <v>133</v>
      </c>
      <c r="F813" s="1072" t="s">
        <v>1318</v>
      </c>
      <c r="G813" s="1073">
        <v>100000</v>
      </c>
      <c r="H813" s="1045" t="s">
        <v>591</v>
      </c>
      <c r="I813" s="178" t="s">
        <v>2164</v>
      </c>
      <c r="J813" s="464">
        <v>40451</v>
      </c>
      <c r="K813" s="1074">
        <v>45056</v>
      </c>
      <c r="L813" s="1033">
        <f t="shared" si="139"/>
        <v>145056</v>
      </c>
      <c r="M813" s="421" t="s">
        <v>447</v>
      </c>
    </row>
    <row r="814" spans="1:13" ht="29.25" customHeight="1">
      <c r="A814" s="936">
        <v>40527</v>
      </c>
      <c r="B814" s="1263" t="s">
        <v>2255</v>
      </c>
      <c r="C814" s="716" t="s">
        <v>871</v>
      </c>
      <c r="D814" s="718" t="s">
        <v>1012</v>
      </c>
      <c r="E814" s="494" t="s">
        <v>133</v>
      </c>
      <c r="F814" s="1054" t="s">
        <v>1318</v>
      </c>
      <c r="G814" s="1049">
        <v>0</v>
      </c>
      <c r="H814" s="1038" t="s">
        <v>591</v>
      </c>
      <c r="I814" s="1508">
        <v>9</v>
      </c>
      <c r="J814" s="463">
        <v>40527</v>
      </c>
      <c r="K814" s="1081">
        <v>5000000</v>
      </c>
      <c r="L814" s="1031">
        <f t="shared" si="139"/>
        <v>5000000</v>
      </c>
      <c r="M814" s="452" t="s">
        <v>447</v>
      </c>
    </row>
    <row r="815" spans="1:13" ht="28.5" customHeight="1">
      <c r="A815" s="1024"/>
      <c r="B815" s="1025"/>
      <c r="C815" s="1025"/>
      <c r="D815" s="1026"/>
      <c r="E815" s="1026"/>
      <c r="F815" s="1027"/>
      <c r="G815" s="1028"/>
      <c r="H815" s="1026"/>
      <c r="I815" s="1029"/>
      <c r="J815" s="464">
        <v>40549</v>
      </c>
      <c r="K815" s="1034">
        <v>-7</v>
      </c>
      <c r="L815" s="1033">
        <f>L814+K815</f>
        <v>4999993</v>
      </c>
      <c r="M815" s="421" t="s">
        <v>447</v>
      </c>
    </row>
    <row r="816" spans="1:13" ht="28.5" customHeight="1">
      <c r="A816" s="1024"/>
      <c r="B816" s="1025"/>
      <c r="C816" s="1025"/>
      <c r="D816" s="1026"/>
      <c r="E816" s="1026"/>
      <c r="F816" s="1027"/>
      <c r="G816" s="1047"/>
      <c r="H816" s="1048"/>
      <c r="I816" s="1035"/>
      <c r="J816" s="464">
        <v>40590</v>
      </c>
      <c r="K816" s="1034">
        <v>500000</v>
      </c>
      <c r="L816" s="1033">
        <f>L815+K816</f>
        <v>5499993</v>
      </c>
      <c r="M816" s="421" t="s">
        <v>1973</v>
      </c>
    </row>
    <row r="817" spans="1:13" ht="29.25" customHeight="1">
      <c r="A817" s="1506">
        <v>40527</v>
      </c>
      <c r="B817" s="456" t="s">
        <v>2256</v>
      </c>
      <c r="C817" s="1504" t="s">
        <v>454</v>
      </c>
      <c r="D817" s="717" t="s">
        <v>455</v>
      </c>
      <c r="E817" s="494" t="s">
        <v>133</v>
      </c>
      <c r="F817" s="1054" t="s">
        <v>1318</v>
      </c>
      <c r="G817" s="1049">
        <v>0</v>
      </c>
      <c r="H817" s="1038" t="s">
        <v>591</v>
      </c>
      <c r="I817" s="1508">
        <v>9</v>
      </c>
      <c r="J817" s="464">
        <v>40527</v>
      </c>
      <c r="K817" s="1074">
        <v>4300000</v>
      </c>
      <c r="L817" s="1033">
        <f t="shared" si="139"/>
        <v>4300000</v>
      </c>
      <c r="M817" s="421" t="s">
        <v>447</v>
      </c>
    </row>
    <row r="818" spans="1:13" ht="29.25" customHeight="1" thickBot="1">
      <c r="A818" s="1082"/>
      <c r="B818" s="1083"/>
      <c r="C818" s="1084"/>
      <c r="D818" s="1085"/>
      <c r="E818" s="1259"/>
      <c r="F818" s="1260"/>
      <c r="G818" s="1261"/>
      <c r="H818" s="1262"/>
      <c r="I818" s="1525"/>
      <c r="J818" s="878">
        <v>40549</v>
      </c>
      <c r="K818" s="1265">
        <v>-4</v>
      </c>
      <c r="L818" s="1266">
        <f>L817+K818</f>
        <v>4299996</v>
      </c>
      <c r="M818" s="1267" t="s">
        <v>447</v>
      </c>
    </row>
    <row r="819" spans="1:13">
      <c r="A819" s="521"/>
      <c r="B819" s="712"/>
      <c r="C819" s="237"/>
      <c r="D819" s="713"/>
      <c r="E819" s="714"/>
      <c r="F819" s="1076"/>
      <c r="G819" s="1077"/>
      <c r="H819" s="1078"/>
      <c r="I819" s="713"/>
      <c r="J819" s="444"/>
      <c r="K819" s="1079"/>
      <c r="L819" s="1080"/>
      <c r="M819" s="1512"/>
    </row>
    <row r="820" spans="1:13" ht="15.75" thickBot="1">
      <c r="B820" s="62"/>
      <c r="F820" s="461" t="s">
        <v>448</v>
      </c>
      <c r="G820" s="795">
        <f>SUM(G5:G818)</f>
        <v>23831570000</v>
      </c>
      <c r="H820" s="1760" t="s">
        <v>449</v>
      </c>
      <c r="I820" s="1760"/>
      <c r="J820" s="1760"/>
      <c r="K820" s="1521">
        <f>SUM(K5:K818)</f>
        <v>6068507493</v>
      </c>
    </row>
    <row r="821" spans="1:13" ht="15" thickTop="1">
      <c r="B821" s="1518"/>
      <c r="M821" s="31"/>
    </row>
    <row r="822" spans="1:13" ht="15.75" thickBot="1">
      <c r="G822" s="500" t="s">
        <v>458</v>
      </c>
      <c r="H822" s="368"/>
      <c r="I822" s="368"/>
      <c r="J822" s="586"/>
      <c r="K822" s="781">
        <f>SUM(G820+K820)</f>
        <v>29900077493</v>
      </c>
      <c r="M822" s="31"/>
    </row>
    <row r="823" spans="1:13" ht="15" thickTop="1">
      <c r="J823" s="1503"/>
      <c r="K823" s="1518"/>
    </row>
    <row r="824" spans="1:13">
      <c r="A824" s="1748" t="s">
        <v>349</v>
      </c>
      <c r="B824" s="1748"/>
      <c r="C824" s="1748"/>
      <c r="D824" s="1748"/>
      <c r="E824" s="1748"/>
      <c r="F824" s="1748"/>
      <c r="G824" s="1748"/>
      <c r="H824" s="1748"/>
      <c r="I824" s="1748"/>
      <c r="J824" s="1748"/>
      <c r="K824" s="1748"/>
      <c r="L824" s="1748"/>
      <c r="M824" s="1748"/>
    </row>
    <row r="825" spans="1:13">
      <c r="A825" s="1748" t="s">
        <v>451</v>
      </c>
      <c r="B825" s="1748"/>
      <c r="C825" s="1748"/>
      <c r="D825" s="1748"/>
      <c r="E825" s="1748"/>
      <c r="F825" s="1748"/>
      <c r="G825" s="1748"/>
      <c r="H825" s="1748"/>
      <c r="I825" s="1748"/>
      <c r="J825" s="1748"/>
      <c r="K825" s="1748"/>
      <c r="L825" s="1748"/>
      <c r="M825" s="1748"/>
    </row>
    <row r="826" spans="1:13">
      <c r="A826" s="1748" t="s">
        <v>1437</v>
      </c>
      <c r="B826" s="1748"/>
      <c r="C826" s="1748"/>
      <c r="D826" s="1748"/>
      <c r="E826" s="1748"/>
      <c r="F826" s="1748"/>
      <c r="G826" s="1748"/>
      <c r="H826" s="1748"/>
      <c r="I826" s="1748"/>
      <c r="J826" s="1748"/>
      <c r="K826" s="1748"/>
      <c r="L826" s="1748"/>
      <c r="M826" s="1748"/>
    </row>
    <row r="827" spans="1:13">
      <c r="A827" s="1823" t="s">
        <v>1811</v>
      </c>
      <c r="B827" s="1823"/>
      <c r="C827" s="1823"/>
      <c r="D827" s="1823"/>
      <c r="E827" s="1823"/>
      <c r="F827" s="1823"/>
      <c r="G827" s="1823"/>
      <c r="H827" s="1823"/>
      <c r="I827" s="1823"/>
      <c r="J827" s="1823"/>
      <c r="K827" s="1823"/>
      <c r="L827" s="1823"/>
      <c r="M827" s="1823"/>
    </row>
    <row r="828" spans="1:13">
      <c r="A828" s="1826" t="s">
        <v>2206</v>
      </c>
      <c r="B828" s="1826"/>
      <c r="C828" s="1826"/>
      <c r="D828" s="1826"/>
      <c r="E828" s="1826"/>
      <c r="F828" s="1826"/>
      <c r="G828" s="1826"/>
      <c r="H828" s="1826"/>
      <c r="I828" s="1826"/>
      <c r="J828" s="1826"/>
      <c r="K828" s="1826"/>
      <c r="L828" s="1826"/>
      <c r="M828" s="1826"/>
    </row>
    <row r="829" spans="1:13">
      <c r="A829" s="1826" t="s">
        <v>2207</v>
      </c>
      <c r="B829" s="1826"/>
      <c r="C829" s="1826"/>
      <c r="D829" s="1826"/>
      <c r="E829" s="1826"/>
      <c r="F829" s="1826"/>
      <c r="G829" s="1826"/>
      <c r="H829" s="1826"/>
      <c r="I829" s="1826"/>
      <c r="J829" s="1826"/>
      <c r="K829" s="1826"/>
      <c r="L829" s="1826"/>
      <c r="M829" s="1826"/>
    </row>
    <row r="830" spans="1:13">
      <c r="A830" s="1826" t="s">
        <v>2208</v>
      </c>
      <c r="B830" s="1826"/>
      <c r="C830" s="1826"/>
      <c r="D830" s="1826"/>
      <c r="E830" s="1826"/>
      <c r="F830" s="1826"/>
      <c r="G830" s="1826"/>
      <c r="H830" s="1826"/>
      <c r="I830" s="1826"/>
      <c r="J830" s="1826"/>
      <c r="K830" s="1826"/>
      <c r="L830" s="1826"/>
      <c r="M830" s="1826"/>
    </row>
    <row r="831" spans="1:13">
      <c r="A831" s="1826" t="s">
        <v>2209</v>
      </c>
      <c r="B831" s="1826"/>
      <c r="C831" s="1826"/>
      <c r="D831" s="1826"/>
      <c r="E831" s="1826"/>
      <c r="F831" s="1826"/>
      <c r="G831" s="1826"/>
      <c r="H831" s="1826"/>
      <c r="I831" s="1826"/>
      <c r="J831" s="1826"/>
      <c r="K831" s="1826"/>
      <c r="L831" s="1826"/>
      <c r="M831" s="1826"/>
    </row>
    <row r="832" spans="1:13">
      <c r="A832" s="1826" t="s">
        <v>2210</v>
      </c>
      <c r="B832" s="1826"/>
      <c r="C832" s="1826"/>
      <c r="D832" s="1826"/>
      <c r="E832" s="1826"/>
      <c r="F832" s="1826"/>
      <c r="G832" s="1826"/>
      <c r="H832" s="1826"/>
      <c r="I832" s="1826"/>
      <c r="J832" s="1826"/>
      <c r="K832" s="1826"/>
      <c r="L832" s="1826"/>
      <c r="M832" s="1826"/>
    </row>
    <row r="833" spans="1:13" ht="14.25" customHeight="1">
      <c r="A833" s="1819" t="s">
        <v>2211</v>
      </c>
      <c r="B833" s="1819"/>
      <c r="C833" s="1819"/>
      <c r="D833" s="1819"/>
      <c r="E833" s="1819"/>
      <c r="F833" s="1819"/>
      <c r="G833" s="1819"/>
      <c r="H833" s="1819"/>
      <c r="I833" s="1819"/>
      <c r="J833" s="1819"/>
      <c r="K833" s="1819"/>
      <c r="L833" s="1819"/>
      <c r="M833" s="1819"/>
    </row>
    <row r="834" spans="1:13" ht="14.25" customHeight="1">
      <c r="A834" s="1819" t="s">
        <v>2212</v>
      </c>
      <c r="B834" s="1819"/>
      <c r="C834" s="1819"/>
      <c r="D834" s="1819"/>
      <c r="E834" s="1819"/>
      <c r="F834" s="1819"/>
      <c r="G834" s="1819"/>
      <c r="H834" s="1819"/>
      <c r="I834" s="1819"/>
      <c r="J834" s="1819"/>
      <c r="K834" s="1819"/>
      <c r="L834" s="1819"/>
      <c r="M834" s="1819"/>
    </row>
    <row r="835" spans="1:13">
      <c r="A835" s="1820"/>
      <c r="B835" s="1820"/>
      <c r="C835" s="1820"/>
      <c r="D835" s="1820"/>
      <c r="E835" s="1820"/>
      <c r="F835" s="1820"/>
      <c r="G835" s="1820"/>
      <c r="H835" s="1820"/>
      <c r="I835" s="1820"/>
      <c r="J835" s="1820"/>
      <c r="K835" s="1820"/>
      <c r="L835" s="1820"/>
      <c r="M835" s="1820"/>
    </row>
    <row r="836" spans="1:13">
      <c r="A836" s="1823" t="s">
        <v>1776</v>
      </c>
      <c r="B836" s="1823"/>
      <c r="C836" s="1823"/>
      <c r="D836" s="1823"/>
      <c r="E836" s="1823"/>
      <c r="F836" s="1823"/>
      <c r="G836" s="1823"/>
      <c r="H836" s="1823"/>
      <c r="I836" s="1823"/>
      <c r="J836" s="1823"/>
      <c r="K836" s="1823"/>
      <c r="L836" s="1823"/>
      <c r="M836" s="1823"/>
    </row>
    <row r="837" spans="1:13">
      <c r="A837" s="1826" t="s">
        <v>1778</v>
      </c>
      <c r="B837" s="1826"/>
      <c r="C837" s="1826"/>
      <c r="D837" s="1826"/>
      <c r="E837" s="1826"/>
      <c r="F837" s="1826"/>
      <c r="G837" s="1826"/>
      <c r="H837" s="1826"/>
      <c r="I837" s="1826"/>
      <c r="J837" s="1826"/>
      <c r="K837" s="1826"/>
      <c r="L837" s="1826"/>
      <c r="M837" s="1826"/>
    </row>
    <row r="838" spans="1:13">
      <c r="A838" s="1823" t="s">
        <v>1777</v>
      </c>
      <c r="B838" s="1823"/>
      <c r="C838" s="1823"/>
      <c r="D838" s="1823"/>
      <c r="E838" s="1823"/>
      <c r="F838" s="1823"/>
      <c r="G838" s="1823"/>
      <c r="H838" s="1823"/>
      <c r="I838" s="1823"/>
      <c r="J838" s="1823"/>
      <c r="K838" s="1823"/>
      <c r="L838" s="1823"/>
      <c r="M838" s="1823"/>
    </row>
    <row r="839" spans="1:13">
      <c r="A839" s="1826" t="s">
        <v>1779</v>
      </c>
      <c r="B839" s="1826"/>
      <c r="C839" s="1826"/>
      <c r="D839" s="1826"/>
      <c r="E839" s="1826"/>
      <c r="F839" s="1826"/>
      <c r="G839" s="1826"/>
      <c r="H839" s="1826"/>
      <c r="I839" s="1826"/>
      <c r="J839" s="1826"/>
      <c r="K839" s="1826"/>
      <c r="L839" s="1826"/>
      <c r="M839" s="1826"/>
    </row>
    <row r="840" spans="1:13">
      <c r="A840" s="1826" t="s">
        <v>2218</v>
      </c>
      <c r="B840" s="1826"/>
      <c r="C840" s="1826"/>
      <c r="D840" s="1826"/>
      <c r="E840" s="1826"/>
      <c r="F840" s="1826"/>
      <c r="G840" s="1826"/>
      <c r="H840" s="1826"/>
      <c r="I840" s="1826"/>
      <c r="J840" s="1826"/>
      <c r="K840" s="1826"/>
      <c r="L840" s="1826"/>
      <c r="M840" s="1826"/>
    </row>
    <row r="841" spans="1:13">
      <c r="A841" s="1826" t="s">
        <v>2217</v>
      </c>
      <c r="B841" s="1826"/>
      <c r="C841" s="1826"/>
      <c r="D841" s="1826"/>
      <c r="E841" s="1826"/>
      <c r="F841" s="1826"/>
      <c r="G841" s="1826"/>
      <c r="H841" s="1826"/>
      <c r="I841" s="1826"/>
      <c r="J841" s="1826"/>
      <c r="K841" s="1826"/>
      <c r="L841" s="1826"/>
      <c r="M841" s="1826"/>
    </row>
    <row r="1276" spans="6:8">
      <c r="F1276" s="1515"/>
      <c r="G1276" s="16"/>
      <c r="H1276" s="1518"/>
    </row>
  </sheetData>
  <autoFilter ref="A4:R813"/>
  <mergeCells count="31">
    <mergeCell ref="A838:M838"/>
    <mergeCell ref="A839:M839"/>
    <mergeCell ref="A840:M840"/>
    <mergeCell ref="A841:M841"/>
    <mergeCell ref="A832:M832"/>
    <mergeCell ref="A833:M833"/>
    <mergeCell ref="A834:M834"/>
    <mergeCell ref="A835:M835"/>
    <mergeCell ref="A836:M836"/>
    <mergeCell ref="A837:M837"/>
    <mergeCell ref="A831:M831"/>
    <mergeCell ref="A87:A88"/>
    <mergeCell ref="A96:A97"/>
    <mergeCell ref="A411:A412"/>
    <mergeCell ref="H820:J820"/>
    <mergeCell ref="A824:M824"/>
    <mergeCell ref="A825:M825"/>
    <mergeCell ref="A826:M826"/>
    <mergeCell ref="A827:M827"/>
    <mergeCell ref="A828:M828"/>
    <mergeCell ref="A829:M829"/>
    <mergeCell ref="A830:M830"/>
    <mergeCell ref="A1:M1"/>
    <mergeCell ref="A2:M2"/>
    <mergeCell ref="A3:A4"/>
    <mergeCell ref="E3:E4"/>
    <mergeCell ref="F3:F4"/>
    <mergeCell ref="G3:G4"/>
    <mergeCell ref="H3:H4"/>
    <mergeCell ref="I3:I4"/>
    <mergeCell ref="J3:M3"/>
  </mergeCells>
  <printOptions horizontalCentered="1"/>
  <pageMargins left="0.25" right="0.25" top="0.5" bottom="0.5" header="0.3" footer="0.3"/>
  <pageSetup paperSize="5" scale="57"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dimension ref="B1:G91"/>
  <sheetViews>
    <sheetView view="pageBreakPreview" zoomScale="60" zoomScaleNormal="100" workbookViewId="0">
      <selection activeCell="C5" sqref="C5:G5"/>
    </sheetView>
  </sheetViews>
  <sheetFormatPr defaultRowHeight="15"/>
  <cols>
    <col min="1" max="2" width="9.140625" style="1246"/>
    <col min="3" max="3" width="44.140625" style="1246" bestFit="1" customWidth="1"/>
    <col min="4" max="4" width="19" style="1246" bestFit="1" customWidth="1"/>
    <col min="5" max="5" width="18.140625" style="1246" customWidth="1"/>
    <col min="6" max="6" width="19" style="1246" bestFit="1" customWidth="1"/>
    <col min="7" max="7" width="19.85546875" style="1247" bestFit="1" customWidth="1"/>
    <col min="8" max="16384" width="9.140625" style="1246"/>
  </cols>
  <sheetData>
    <row r="1" spans="2:7">
      <c r="C1" s="2261" t="s">
        <v>2239</v>
      </c>
      <c r="D1" s="2262"/>
      <c r="E1" s="2262"/>
      <c r="F1" s="2262"/>
      <c r="G1" s="2262"/>
    </row>
    <row r="2" spans="2:7">
      <c r="C2" s="2261"/>
      <c r="D2" s="2261"/>
      <c r="E2" s="2261"/>
      <c r="F2" s="2261"/>
      <c r="G2" s="2261"/>
    </row>
    <row r="3" spans="2:7">
      <c r="C3" s="2261" t="s">
        <v>2247</v>
      </c>
      <c r="D3" s="2261"/>
      <c r="E3" s="2261"/>
      <c r="F3" s="2261"/>
      <c r="G3" s="2261"/>
    </row>
    <row r="4" spans="2:7">
      <c r="C4" s="2261" t="s">
        <v>2316</v>
      </c>
      <c r="D4" s="2261"/>
      <c r="E4" s="2261"/>
      <c r="F4" s="2261"/>
      <c r="G4" s="2261"/>
    </row>
    <row r="5" spans="2:7" ht="15.75" thickBot="1">
      <c r="C5" s="2263"/>
      <c r="D5" s="2263"/>
      <c r="E5" s="2263"/>
      <c r="F5" s="2263"/>
      <c r="G5" s="2263"/>
    </row>
    <row r="6" spans="2:7" ht="15.75" thickBot="1">
      <c r="C6" s="1256" t="s">
        <v>586</v>
      </c>
      <c r="D6" s="1255" t="s">
        <v>2240</v>
      </c>
      <c r="E6" s="1255" t="s">
        <v>2241</v>
      </c>
      <c r="F6" s="1254" t="s">
        <v>2242</v>
      </c>
      <c r="G6" s="1253" t="s">
        <v>1573</v>
      </c>
    </row>
    <row r="7" spans="2:7">
      <c r="B7" s="1354"/>
      <c r="C7" s="1352" t="s">
        <v>1488</v>
      </c>
      <c r="D7" s="1350">
        <v>1623.05</v>
      </c>
      <c r="E7" s="1350">
        <v>4778.21</v>
      </c>
      <c r="F7" s="1350">
        <v>4623.05</v>
      </c>
      <c r="G7" s="1355">
        <v>11024.310000000001</v>
      </c>
    </row>
    <row r="8" spans="2:7">
      <c r="B8" s="1354"/>
      <c r="C8" s="1352" t="s">
        <v>2243</v>
      </c>
      <c r="D8" s="1350">
        <v>7613669.9299999997</v>
      </c>
      <c r="E8" s="1350">
        <v>35596617.68</v>
      </c>
      <c r="F8" s="1350">
        <v>28928879.129999999</v>
      </c>
      <c r="G8" s="1355">
        <v>72139166.739999995</v>
      </c>
    </row>
    <row r="9" spans="2:7">
      <c r="B9" s="1354"/>
      <c r="C9" s="1353" t="s">
        <v>2295</v>
      </c>
      <c r="D9" s="1351">
        <v>3867.12</v>
      </c>
      <c r="E9" s="1351"/>
      <c r="F9" s="1351">
        <v>3867.12</v>
      </c>
      <c r="G9" s="1356">
        <v>7734.24</v>
      </c>
    </row>
    <row r="10" spans="2:7">
      <c r="B10" s="1354"/>
      <c r="C10" s="1353" t="s">
        <v>2296</v>
      </c>
      <c r="D10" s="1351">
        <v>4268707.96</v>
      </c>
      <c r="E10" s="1351">
        <v>12453050.899999999</v>
      </c>
      <c r="F10" s="1351">
        <v>11612370.870000001</v>
      </c>
      <c r="G10" s="1356">
        <v>28334129.73</v>
      </c>
    </row>
    <row r="11" spans="2:7">
      <c r="B11" s="1354"/>
      <c r="C11" s="1353" t="s">
        <v>2244</v>
      </c>
      <c r="D11" s="1351">
        <v>18160821.57</v>
      </c>
      <c r="E11" s="1351">
        <v>50533640.82</v>
      </c>
      <c r="F11" s="1351">
        <v>47871548.68</v>
      </c>
      <c r="G11" s="1356">
        <v>116566011.06999999</v>
      </c>
    </row>
    <row r="12" spans="2:7">
      <c r="B12" s="1354"/>
      <c r="C12" s="1353" t="s">
        <v>1342</v>
      </c>
      <c r="D12" s="1351">
        <v>1781943.4</v>
      </c>
      <c r="E12" s="1351">
        <v>6761056.5599999996</v>
      </c>
      <c r="F12" s="1351">
        <v>5878532.2199999997</v>
      </c>
      <c r="G12" s="1356">
        <v>14421532.18</v>
      </c>
    </row>
    <row r="13" spans="2:7">
      <c r="B13" s="1354"/>
      <c r="C13" s="1353" t="s">
        <v>1544</v>
      </c>
      <c r="D13" s="1351">
        <v>855473.37</v>
      </c>
      <c r="E13" s="1351">
        <v>4196020.7699999996</v>
      </c>
      <c r="F13" s="1351">
        <v>3434926.63</v>
      </c>
      <c r="G13" s="1356">
        <v>8486420.7699999996</v>
      </c>
    </row>
    <row r="14" spans="2:7">
      <c r="B14" s="1354"/>
      <c r="C14" s="1353" t="s">
        <v>302</v>
      </c>
      <c r="D14" s="1351">
        <v>1389305.23</v>
      </c>
      <c r="E14" s="1351">
        <v>3653060.7799999993</v>
      </c>
      <c r="F14" s="1351">
        <v>3908907.8899999997</v>
      </c>
      <c r="G14" s="1356">
        <v>8951273.8999999985</v>
      </c>
    </row>
    <row r="15" spans="2:7">
      <c r="B15" s="1354"/>
      <c r="C15" s="1353" t="s">
        <v>1375</v>
      </c>
      <c r="D15" s="1351">
        <v>1555190.92</v>
      </c>
      <c r="E15" s="1351">
        <v>5874382.4299999997</v>
      </c>
      <c r="F15" s="1351">
        <v>5043847.43</v>
      </c>
      <c r="G15" s="1356">
        <v>12473420.779999999</v>
      </c>
    </row>
    <row r="16" spans="2:7">
      <c r="B16" s="1354"/>
      <c r="C16" s="1353" t="s">
        <v>452</v>
      </c>
      <c r="D16" s="1351">
        <v>230650.26</v>
      </c>
      <c r="E16" s="1351">
        <v>712666.35</v>
      </c>
      <c r="F16" s="1351">
        <v>582617</v>
      </c>
      <c r="G16" s="1356">
        <v>1525933.6099999999</v>
      </c>
    </row>
    <row r="17" spans="2:7">
      <c r="B17" s="1354"/>
      <c r="C17" s="1353" t="s">
        <v>1474</v>
      </c>
      <c r="D17" s="1351">
        <v>2916.67</v>
      </c>
      <c r="E17" s="1351">
        <v>24239.61</v>
      </c>
      <c r="F17" s="1351">
        <v>30500</v>
      </c>
      <c r="G17" s="1356">
        <v>57656.28</v>
      </c>
    </row>
    <row r="18" spans="2:7">
      <c r="B18" s="1354"/>
      <c r="C18" s="1353" t="s">
        <v>1319</v>
      </c>
      <c r="D18" s="1351">
        <v>13322170.48</v>
      </c>
      <c r="E18" s="1351">
        <v>34315322.839999996</v>
      </c>
      <c r="F18" s="1351">
        <v>36075731.219999999</v>
      </c>
      <c r="G18" s="1356">
        <v>83713224.539999992</v>
      </c>
    </row>
    <row r="19" spans="2:7">
      <c r="B19" s="1354"/>
      <c r="C19" s="1353" t="s">
        <v>1698</v>
      </c>
      <c r="D19" s="1351">
        <v>833.33</v>
      </c>
      <c r="E19" s="1351">
        <v>2700.63</v>
      </c>
      <c r="F19" s="1351">
        <v>5916.67</v>
      </c>
      <c r="G19" s="1356">
        <v>9450.630000000001</v>
      </c>
    </row>
    <row r="20" spans="2:7">
      <c r="B20" s="1354"/>
      <c r="C20" s="1353" t="s">
        <v>1476</v>
      </c>
      <c r="D20" s="1351">
        <v>4333.33</v>
      </c>
      <c r="E20" s="1351">
        <v>22170.75</v>
      </c>
      <c r="F20" s="1351">
        <v>24416.67</v>
      </c>
      <c r="G20" s="1356">
        <v>50920.75</v>
      </c>
    </row>
    <row r="21" spans="2:7">
      <c r="B21" s="1354"/>
      <c r="C21" s="1353" t="s">
        <v>1616</v>
      </c>
      <c r="D21" s="1351">
        <v>1000</v>
      </c>
      <c r="E21" s="1351">
        <v>7524.24</v>
      </c>
      <c r="F21" s="1351">
        <v>2500</v>
      </c>
      <c r="G21" s="1356">
        <v>11024.24</v>
      </c>
    </row>
    <row r="22" spans="2:7">
      <c r="B22" s="1354"/>
      <c r="C22" s="1353" t="s">
        <v>1432</v>
      </c>
      <c r="D22" s="1351">
        <v>6781490.5899999999</v>
      </c>
      <c r="E22" s="1351">
        <v>10061070.470000001</v>
      </c>
      <c r="F22" s="1351">
        <v>15576856.09</v>
      </c>
      <c r="G22" s="1356">
        <v>32419417.150000002</v>
      </c>
    </row>
    <row r="23" spans="2:7">
      <c r="B23" s="1354"/>
      <c r="C23" s="1353" t="s">
        <v>355</v>
      </c>
      <c r="D23" s="1351">
        <v>50124.19</v>
      </c>
      <c r="E23" s="1351">
        <v>351422.02</v>
      </c>
      <c r="F23" s="1351">
        <v>395707.52</v>
      </c>
      <c r="G23" s="1356">
        <v>797253.73</v>
      </c>
    </row>
    <row r="24" spans="2:7">
      <c r="B24" s="1354"/>
      <c r="C24" s="1353" t="s">
        <v>1645</v>
      </c>
      <c r="D24" s="1351">
        <v>2775.62</v>
      </c>
      <c r="E24" s="1351">
        <v>3423.27</v>
      </c>
      <c r="F24" s="1351">
        <v>8717.9</v>
      </c>
      <c r="G24" s="1356">
        <v>14916.789999999999</v>
      </c>
    </row>
    <row r="25" spans="2:7">
      <c r="B25" s="1354"/>
      <c r="C25" s="1353" t="s">
        <v>1490</v>
      </c>
      <c r="D25" s="1351">
        <v>15607.33</v>
      </c>
      <c r="E25" s="1351">
        <v>153120.54</v>
      </c>
      <c r="F25" s="1351">
        <v>269774</v>
      </c>
      <c r="G25" s="1356">
        <v>438501.87</v>
      </c>
    </row>
    <row r="26" spans="2:7">
      <c r="B26" s="1354"/>
      <c r="C26" s="1353" t="s">
        <v>1759</v>
      </c>
      <c r="D26" s="1351">
        <v>0</v>
      </c>
      <c r="E26" s="1351">
        <v>1274.9000000000001</v>
      </c>
      <c r="F26" s="1351">
        <v>2000</v>
      </c>
      <c r="G26" s="1356">
        <v>3274.9</v>
      </c>
    </row>
    <row r="27" spans="2:7">
      <c r="B27" s="1354"/>
      <c r="C27" s="1353" t="s">
        <v>1505</v>
      </c>
      <c r="D27" s="1351">
        <v>2000</v>
      </c>
      <c r="E27" s="1351">
        <v>1507.95</v>
      </c>
      <c r="F27" s="1351">
        <v>4000</v>
      </c>
      <c r="G27" s="1356">
        <v>7507.95</v>
      </c>
    </row>
    <row r="28" spans="2:7">
      <c r="B28" s="1354"/>
      <c r="C28" s="1353" t="s">
        <v>1323</v>
      </c>
      <c r="D28" s="1351">
        <v>6962758.5499999998</v>
      </c>
      <c r="E28" s="1351">
        <v>29876691.689999998</v>
      </c>
      <c r="F28" s="1351">
        <v>24819602.420000002</v>
      </c>
      <c r="G28" s="1356">
        <v>61659052.659999996</v>
      </c>
    </row>
    <row r="29" spans="2:7">
      <c r="B29" s="1354"/>
      <c r="C29" s="1353" t="s">
        <v>1537</v>
      </c>
      <c r="D29" s="1351">
        <v>0</v>
      </c>
      <c r="E29" s="1351">
        <v>960.12</v>
      </c>
      <c r="F29" s="1351">
        <v>1000</v>
      </c>
      <c r="G29" s="1356">
        <v>1960.12</v>
      </c>
    </row>
    <row r="30" spans="2:7">
      <c r="B30" s="1354"/>
      <c r="C30" s="1353" t="s">
        <v>1762</v>
      </c>
      <c r="D30" s="1351">
        <v>6166.67</v>
      </c>
      <c r="E30" s="1351">
        <v>23013.079999999998</v>
      </c>
      <c r="F30" s="1351">
        <v>24750.010000000002</v>
      </c>
      <c r="G30" s="1356">
        <v>53929.760000000002</v>
      </c>
    </row>
    <row r="31" spans="2:7">
      <c r="B31" s="1354"/>
      <c r="C31" s="1353" t="s">
        <v>1370</v>
      </c>
      <c r="D31" s="1351">
        <v>93062.16</v>
      </c>
      <c r="E31" s="1351">
        <v>212853.91</v>
      </c>
      <c r="F31" s="1351">
        <v>331917.51</v>
      </c>
      <c r="G31" s="1356">
        <v>637833.58000000007</v>
      </c>
    </row>
    <row r="32" spans="2:7">
      <c r="B32" s="1354"/>
      <c r="C32" s="1353" t="s">
        <v>2191</v>
      </c>
      <c r="D32" s="1351">
        <v>0</v>
      </c>
      <c r="E32" s="1351"/>
      <c r="F32" s="1351">
        <v>0</v>
      </c>
      <c r="G32" s="1356">
        <v>0</v>
      </c>
    </row>
    <row r="33" spans="2:7">
      <c r="B33" s="1354"/>
      <c r="C33" s="1353" t="s">
        <v>1634</v>
      </c>
      <c r="D33" s="1351">
        <v>4392.92</v>
      </c>
      <c r="E33" s="1351">
        <v>5690.55</v>
      </c>
      <c r="F33" s="1351">
        <v>18871.5</v>
      </c>
      <c r="G33" s="1356">
        <v>28954.97</v>
      </c>
    </row>
    <row r="34" spans="2:7">
      <c r="B34" s="1354"/>
      <c r="C34" s="1353" t="s">
        <v>1348</v>
      </c>
      <c r="D34" s="1351">
        <v>169857.8</v>
      </c>
      <c r="E34" s="1351">
        <v>2440767.73</v>
      </c>
      <c r="F34" s="1351">
        <v>3698606.99</v>
      </c>
      <c r="G34" s="1356">
        <v>6309232.5199999996</v>
      </c>
    </row>
    <row r="35" spans="2:7">
      <c r="B35" s="1354"/>
      <c r="C35" s="1353" t="s">
        <v>1439</v>
      </c>
      <c r="D35" s="1351">
        <v>0</v>
      </c>
      <c r="E35" s="1351">
        <v>3036319.34</v>
      </c>
      <c r="F35" s="1351">
        <v>5272500</v>
      </c>
      <c r="G35" s="1356">
        <v>8308819.3399999999</v>
      </c>
    </row>
    <row r="36" spans="2:7">
      <c r="B36" s="1354"/>
      <c r="C36" s="1353" t="s">
        <v>1688</v>
      </c>
      <c r="D36" s="1351">
        <v>0</v>
      </c>
      <c r="E36" s="1351">
        <v>1287.42</v>
      </c>
      <c r="F36" s="1351">
        <v>2000</v>
      </c>
      <c r="G36" s="1356">
        <v>3287.42</v>
      </c>
    </row>
    <row r="37" spans="2:7">
      <c r="B37" s="1354"/>
      <c r="C37" s="1353" t="s">
        <v>1471</v>
      </c>
      <c r="D37" s="1351">
        <v>916.67</v>
      </c>
      <c r="E37" s="1351">
        <v>1627.1</v>
      </c>
      <c r="F37" s="1351">
        <v>2916.67</v>
      </c>
      <c r="G37" s="1356">
        <v>5460.4400000000005</v>
      </c>
    </row>
    <row r="38" spans="2:7">
      <c r="B38" s="1354"/>
      <c r="C38" s="1353" t="s">
        <v>1726</v>
      </c>
      <c r="D38" s="1351">
        <v>0</v>
      </c>
      <c r="E38" s="1351">
        <v>8408.92</v>
      </c>
      <c r="F38" s="1351">
        <v>14000</v>
      </c>
      <c r="G38" s="1356">
        <v>22408.92</v>
      </c>
    </row>
    <row r="39" spans="2:7">
      <c r="B39" s="1354"/>
      <c r="C39" s="1353" t="s">
        <v>323</v>
      </c>
      <c r="D39" s="1351">
        <v>1000</v>
      </c>
      <c r="E39" s="1351">
        <v>5562.55</v>
      </c>
      <c r="F39" s="1351">
        <v>8000</v>
      </c>
      <c r="G39" s="1356">
        <v>14562.55</v>
      </c>
    </row>
    <row r="40" spans="2:7">
      <c r="B40" s="1354"/>
      <c r="C40" s="1353" t="s">
        <v>1546</v>
      </c>
      <c r="D40" s="1351">
        <v>1916.67</v>
      </c>
      <c r="E40" s="1351">
        <v>4943.68</v>
      </c>
      <c r="F40" s="1351">
        <v>7000</v>
      </c>
      <c r="G40" s="1356">
        <v>13860.35</v>
      </c>
    </row>
    <row r="41" spans="2:7">
      <c r="B41" s="1354"/>
      <c r="C41" s="1353" t="s">
        <v>1661</v>
      </c>
      <c r="D41" s="1351">
        <v>2922.08</v>
      </c>
      <c r="E41" s="1351">
        <v>3039.2</v>
      </c>
      <c r="F41" s="1351">
        <v>5922.08</v>
      </c>
      <c r="G41" s="1356">
        <v>11883.36</v>
      </c>
    </row>
    <row r="42" spans="2:7">
      <c r="B42" s="1354"/>
      <c r="C42" s="1353" t="s">
        <v>1430</v>
      </c>
      <c r="D42" s="1351">
        <v>27918070.969999999</v>
      </c>
      <c r="E42" s="1351">
        <v>43463370.410000011</v>
      </c>
      <c r="F42" s="1351">
        <v>67947951.129999995</v>
      </c>
      <c r="G42" s="1356">
        <v>139329392.50999999</v>
      </c>
    </row>
    <row r="43" spans="2:7">
      <c r="B43" s="1354"/>
      <c r="C43" s="1353" t="s">
        <v>1438</v>
      </c>
      <c r="D43" s="1351">
        <v>0</v>
      </c>
      <c r="E43" s="1351">
        <v>392.68</v>
      </c>
      <c r="F43" s="1351">
        <v>2000</v>
      </c>
      <c r="G43" s="1356">
        <v>2392.6799999999998</v>
      </c>
    </row>
    <row r="44" spans="2:7">
      <c r="B44" s="1354"/>
      <c r="C44" s="1353" t="s">
        <v>321</v>
      </c>
      <c r="D44" s="1351">
        <v>1000</v>
      </c>
      <c r="E44" s="1351">
        <v>1881.05</v>
      </c>
      <c r="F44" s="1351">
        <v>2000</v>
      </c>
      <c r="G44" s="1356">
        <v>4881.05</v>
      </c>
    </row>
    <row r="45" spans="2:7">
      <c r="B45" s="1354"/>
      <c r="C45" s="1353" t="s">
        <v>1451</v>
      </c>
      <c r="D45" s="1351">
        <v>5835833.4199999999</v>
      </c>
      <c r="E45" s="1351">
        <v>17843118.809999999</v>
      </c>
      <c r="F45" s="1351">
        <v>16038203.75</v>
      </c>
      <c r="G45" s="1356">
        <v>39717155.979999997</v>
      </c>
    </row>
    <row r="46" spans="2:7">
      <c r="B46" s="1354"/>
      <c r="C46" s="1353" t="s">
        <v>1626</v>
      </c>
      <c r="D46" s="1351">
        <v>276.5</v>
      </c>
      <c r="E46" s="1351">
        <v>1535</v>
      </c>
      <c r="F46" s="1351">
        <v>7474</v>
      </c>
      <c r="G46" s="1356">
        <v>9285.5</v>
      </c>
    </row>
    <row r="47" spans="2:7">
      <c r="B47" s="1354"/>
      <c r="C47" s="1353" t="s">
        <v>1643</v>
      </c>
      <c r="D47" s="1351">
        <v>10381.67</v>
      </c>
      <c r="E47" s="1351">
        <v>99113.94</v>
      </c>
      <c r="F47" s="1351">
        <v>168631.67</v>
      </c>
      <c r="G47" s="1356">
        <v>278127.28000000003</v>
      </c>
    </row>
    <row r="48" spans="2:7">
      <c r="B48" s="1354"/>
      <c r="C48" s="1353" t="s">
        <v>2265</v>
      </c>
      <c r="D48" s="1351">
        <v>218263.82</v>
      </c>
      <c r="E48" s="1351"/>
      <c r="F48" s="1351">
        <v>231814.26</v>
      </c>
      <c r="G48" s="1356">
        <v>450078.08</v>
      </c>
    </row>
    <row r="49" spans="2:7">
      <c r="B49" s="1354"/>
      <c r="C49" s="1353" t="s">
        <v>345</v>
      </c>
      <c r="D49" s="1351">
        <v>6750</v>
      </c>
      <c r="E49" s="1351">
        <v>25838.27</v>
      </c>
      <c r="F49" s="1351">
        <v>25000</v>
      </c>
      <c r="G49" s="1356">
        <v>57588.270000000004</v>
      </c>
    </row>
    <row r="50" spans="2:7">
      <c r="B50" s="1354"/>
      <c r="C50" s="1353" t="s">
        <v>329</v>
      </c>
      <c r="D50" s="1351">
        <v>342710.34</v>
      </c>
      <c r="E50" s="1351">
        <v>2305042</v>
      </c>
      <c r="F50" s="1351">
        <v>1975820.74</v>
      </c>
      <c r="G50" s="1356">
        <v>4623573.08</v>
      </c>
    </row>
    <row r="51" spans="2:7">
      <c r="B51" s="1354"/>
      <c r="C51" s="1353" t="s">
        <v>344</v>
      </c>
      <c r="D51" s="1351">
        <v>15155.16</v>
      </c>
      <c r="E51" s="1351">
        <v>48305.380000000005</v>
      </c>
      <c r="F51" s="1351">
        <v>68980.92</v>
      </c>
      <c r="G51" s="1356">
        <v>132441.46000000002</v>
      </c>
    </row>
    <row r="52" spans="2:7">
      <c r="B52" s="1354"/>
      <c r="C52" s="1353" t="s">
        <v>297</v>
      </c>
      <c r="D52" s="1351">
        <v>367867.96</v>
      </c>
      <c r="E52" s="1351">
        <v>1272582.52</v>
      </c>
      <c r="F52" s="1351">
        <v>1063198.06</v>
      </c>
      <c r="G52" s="1356">
        <v>2703648.54</v>
      </c>
    </row>
    <row r="53" spans="2:7">
      <c r="B53" s="1354"/>
      <c r="C53" s="1353" t="s">
        <v>844</v>
      </c>
      <c r="D53" s="1351">
        <v>2431299.58</v>
      </c>
      <c r="E53" s="1351">
        <v>7183478.0000000009</v>
      </c>
      <c r="F53" s="1351">
        <v>7917742.9399999995</v>
      </c>
      <c r="G53" s="1356">
        <v>17532520.520000003</v>
      </c>
    </row>
    <row r="54" spans="2:7">
      <c r="B54" s="1354"/>
      <c r="C54" s="1353" t="s">
        <v>1809</v>
      </c>
      <c r="D54" s="1351">
        <v>6000</v>
      </c>
      <c r="E54" s="1351">
        <v>56477.38</v>
      </c>
      <c r="F54" s="1351">
        <v>60000</v>
      </c>
      <c r="G54" s="1356">
        <v>122477.38</v>
      </c>
    </row>
    <row r="55" spans="2:7">
      <c r="B55" s="1354"/>
      <c r="C55" s="1353" t="s">
        <v>1442</v>
      </c>
      <c r="D55" s="1351">
        <v>0</v>
      </c>
      <c r="E55" s="1351">
        <v>3568.11</v>
      </c>
      <c r="F55" s="1351">
        <v>6500</v>
      </c>
      <c r="G55" s="1356">
        <v>10068.11</v>
      </c>
    </row>
    <row r="56" spans="2:7">
      <c r="B56" s="1354"/>
      <c r="C56" s="1353" t="s">
        <v>1330</v>
      </c>
      <c r="D56" s="1351">
        <v>10933403.01</v>
      </c>
      <c r="E56" s="1351">
        <v>31629529.829999998</v>
      </c>
      <c r="F56" s="1351">
        <v>29060489.789999999</v>
      </c>
      <c r="G56" s="1356">
        <v>71623422.629999995</v>
      </c>
    </row>
    <row r="57" spans="2:7">
      <c r="B57" s="1354"/>
      <c r="C57" s="1353" t="s">
        <v>1460</v>
      </c>
      <c r="D57" s="1351">
        <v>6694334.3099999996</v>
      </c>
      <c r="E57" s="1351">
        <v>24707813.539999999</v>
      </c>
      <c r="F57" s="1351">
        <v>19057352.399999999</v>
      </c>
      <c r="G57" s="1356">
        <v>50459500.25</v>
      </c>
    </row>
    <row r="58" spans="2:7">
      <c r="B58" s="1354"/>
      <c r="C58" s="1353" t="s">
        <v>1487</v>
      </c>
      <c r="D58" s="1351">
        <v>0</v>
      </c>
      <c r="E58" s="1351">
        <v>0</v>
      </c>
      <c r="F58" s="1351">
        <v>2000</v>
      </c>
      <c r="G58" s="1356">
        <v>2000</v>
      </c>
    </row>
    <row r="59" spans="2:7">
      <c r="B59" s="1354"/>
      <c r="C59" s="1353" t="s">
        <v>1702</v>
      </c>
      <c r="D59" s="1351">
        <v>2000</v>
      </c>
      <c r="E59" s="1351">
        <v>10180.709999999999</v>
      </c>
      <c r="F59" s="1351">
        <v>9000</v>
      </c>
      <c r="G59" s="1356">
        <v>21180.71</v>
      </c>
    </row>
    <row r="60" spans="2:7">
      <c r="B60" s="1354"/>
      <c r="C60" s="1353" t="s">
        <v>1981</v>
      </c>
      <c r="D60" s="1351">
        <v>0</v>
      </c>
      <c r="E60" s="1351">
        <v>419.92</v>
      </c>
      <c r="F60" s="1351">
        <v>1000</v>
      </c>
      <c r="G60" s="1356">
        <v>1419.92</v>
      </c>
    </row>
    <row r="61" spans="2:7">
      <c r="B61" s="1354"/>
      <c r="C61" s="1353" t="s">
        <v>1447</v>
      </c>
      <c r="D61" s="1351">
        <v>166219.72</v>
      </c>
      <c r="E61" s="1351">
        <v>497088.78</v>
      </c>
      <c r="F61" s="1351">
        <v>492205.54</v>
      </c>
      <c r="G61" s="1356">
        <v>1155514.04</v>
      </c>
    </row>
    <row r="62" spans="2:7">
      <c r="B62" s="1354"/>
      <c r="C62" s="1353" t="s">
        <v>330</v>
      </c>
      <c r="D62" s="1351">
        <v>4666.67</v>
      </c>
      <c r="E62" s="1351">
        <v>16261.529999999999</v>
      </c>
      <c r="F62" s="1351">
        <v>20000</v>
      </c>
      <c r="G62" s="1356">
        <v>40928.199999999997</v>
      </c>
    </row>
    <row r="63" spans="2:7">
      <c r="B63" s="1354"/>
      <c r="C63" s="1353" t="s">
        <v>1633</v>
      </c>
      <c r="D63" s="1351">
        <v>0</v>
      </c>
      <c r="E63" s="1351">
        <v>1045.5999999999999</v>
      </c>
      <c r="F63" s="1351">
        <v>1000</v>
      </c>
      <c r="G63" s="1356">
        <v>2045.6</v>
      </c>
    </row>
    <row r="64" spans="2:7">
      <c r="B64" s="1354"/>
      <c r="C64" s="1353" t="s">
        <v>1992</v>
      </c>
      <c r="D64" s="1351">
        <v>0</v>
      </c>
      <c r="E64" s="1351"/>
      <c r="F64" s="1351">
        <v>0</v>
      </c>
      <c r="G64" s="1356">
        <v>0</v>
      </c>
    </row>
    <row r="65" spans="2:7">
      <c r="B65" s="1354"/>
      <c r="C65" s="1353" t="s">
        <v>441</v>
      </c>
      <c r="D65" s="1351">
        <v>134770.01999999999</v>
      </c>
      <c r="E65" s="1351">
        <v>491307.93</v>
      </c>
      <c r="F65" s="1351">
        <v>537356.12</v>
      </c>
      <c r="G65" s="1356">
        <v>1163434.0699999998</v>
      </c>
    </row>
    <row r="66" spans="2:7">
      <c r="B66" s="1354"/>
      <c r="C66" s="1353" t="s">
        <v>453</v>
      </c>
      <c r="D66" s="1351">
        <v>164852.94</v>
      </c>
      <c r="E66" s="1351">
        <v>227582.28000000003</v>
      </c>
      <c r="F66" s="1351">
        <v>401333.81</v>
      </c>
      <c r="G66" s="1356">
        <v>793769.03</v>
      </c>
    </row>
    <row r="67" spans="2:7">
      <c r="B67" s="1354"/>
      <c r="C67" s="1353" t="s">
        <v>1463</v>
      </c>
      <c r="D67" s="1351">
        <v>0</v>
      </c>
      <c r="E67" s="1351">
        <v>38695.79</v>
      </c>
      <c r="F67" s="1351">
        <v>57000</v>
      </c>
      <c r="G67" s="1356">
        <v>95695.790000000008</v>
      </c>
    </row>
    <row r="68" spans="2:7">
      <c r="B68" s="1354"/>
      <c r="C68" s="1353" t="s">
        <v>1325</v>
      </c>
      <c r="D68" s="1351">
        <v>9156070.1099999994</v>
      </c>
      <c r="E68" s="1351">
        <v>18031128.66</v>
      </c>
      <c r="F68" s="1351">
        <v>25044611.060000002</v>
      </c>
      <c r="G68" s="1356">
        <v>52231809.829999998</v>
      </c>
    </row>
    <row r="69" spans="2:7">
      <c r="B69" s="1354"/>
      <c r="C69" s="1353" t="s">
        <v>1499</v>
      </c>
      <c r="D69" s="1351">
        <v>2000</v>
      </c>
      <c r="E69" s="1351">
        <v>12143.69</v>
      </c>
      <c r="F69" s="1351">
        <v>6500</v>
      </c>
      <c r="G69" s="1356">
        <v>20643.690000000002</v>
      </c>
    </row>
    <row r="70" spans="2:7">
      <c r="B70" s="1354"/>
      <c r="C70" s="1353" t="s">
        <v>2256</v>
      </c>
      <c r="D70" s="1351">
        <v>10511.95</v>
      </c>
      <c r="E70" s="1351">
        <v>36425.590000000004</v>
      </c>
      <c r="F70" s="1351">
        <v>22423.34</v>
      </c>
      <c r="G70" s="1356">
        <v>69360.88</v>
      </c>
    </row>
    <row r="71" spans="2:7">
      <c r="B71" s="1354"/>
      <c r="C71" s="1353" t="s">
        <v>1317</v>
      </c>
      <c r="D71" s="1351">
        <v>11803666.98</v>
      </c>
      <c r="E71" s="1351">
        <v>29978031.339999996</v>
      </c>
      <c r="F71" s="1351">
        <v>31800099.780000001</v>
      </c>
      <c r="G71" s="1356">
        <v>73581798.099999994</v>
      </c>
    </row>
    <row r="72" spans="2:7">
      <c r="B72" s="1354"/>
      <c r="C72" s="1353" t="s">
        <v>1902</v>
      </c>
      <c r="D72" s="1351">
        <v>1750</v>
      </c>
      <c r="E72" s="1351">
        <v>6812.18</v>
      </c>
      <c r="F72" s="1351">
        <v>2000</v>
      </c>
      <c r="G72" s="1356">
        <v>10562.18</v>
      </c>
    </row>
    <row r="73" spans="2:7">
      <c r="B73" s="1354"/>
      <c r="C73" s="1353" t="s">
        <v>1450</v>
      </c>
      <c r="D73" s="1351">
        <v>916.67</v>
      </c>
      <c r="E73" s="1351">
        <v>1895.48</v>
      </c>
      <c r="F73" s="1351">
        <v>2000</v>
      </c>
      <c r="G73" s="1356">
        <v>4812.1499999999996</v>
      </c>
    </row>
    <row r="74" spans="2:7">
      <c r="B74" s="1354"/>
      <c r="C74" s="1353" t="s">
        <v>332</v>
      </c>
      <c r="D74" s="1351">
        <v>49915.1</v>
      </c>
      <c r="E74" s="1351">
        <v>153906.17000000001</v>
      </c>
      <c r="F74" s="1351">
        <v>143165.1</v>
      </c>
      <c r="G74" s="1356">
        <v>346986.37</v>
      </c>
    </row>
    <row r="75" spans="2:7">
      <c r="B75" s="1354"/>
      <c r="C75" s="1353" t="s">
        <v>1672</v>
      </c>
      <c r="D75" s="1351">
        <v>916.67</v>
      </c>
      <c r="E75" s="1351">
        <v>36208.020000000004</v>
      </c>
      <c r="F75" s="1351">
        <v>28000</v>
      </c>
      <c r="G75" s="1356">
        <v>65124.69</v>
      </c>
    </row>
    <row r="76" spans="2:7">
      <c r="B76" s="1354"/>
      <c r="C76" s="1353" t="s">
        <v>2245</v>
      </c>
      <c r="D76" s="1351">
        <v>106303.34</v>
      </c>
      <c r="E76" s="1351">
        <v>357608.56999999995</v>
      </c>
      <c r="F76" s="1351">
        <v>355470</v>
      </c>
      <c r="G76" s="1356">
        <v>819381.90999999992</v>
      </c>
    </row>
    <row r="77" spans="2:7">
      <c r="B77" s="1354"/>
      <c r="C77" s="1353" t="s">
        <v>2255</v>
      </c>
      <c r="D77" s="1351">
        <v>0</v>
      </c>
      <c r="E77" s="1351">
        <v>0</v>
      </c>
      <c r="F77" s="1351">
        <v>0</v>
      </c>
      <c r="G77" s="1356">
        <v>0</v>
      </c>
    </row>
    <row r="78" spans="2:7">
      <c r="B78" s="1354"/>
      <c r="C78" s="1353" t="s">
        <v>1676</v>
      </c>
      <c r="D78" s="1351">
        <v>6000</v>
      </c>
      <c r="E78" s="1351">
        <v>26534.050000000003</v>
      </c>
      <c r="F78" s="1351">
        <v>34500</v>
      </c>
      <c r="G78" s="1356">
        <v>67034.05</v>
      </c>
    </row>
    <row r="79" spans="2:7">
      <c r="B79" s="1354"/>
      <c r="C79" s="1353" t="s">
        <v>296</v>
      </c>
      <c r="D79" s="1351">
        <v>5583.33</v>
      </c>
      <c r="E79" s="1351">
        <v>31268.79</v>
      </c>
      <c r="F79" s="1351">
        <v>18916.669999999998</v>
      </c>
      <c r="G79" s="1356">
        <v>55768.79</v>
      </c>
    </row>
    <row r="80" spans="2:7">
      <c r="B80" s="1354"/>
      <c r="C80" s="1353" t="s">
        <v>1675</v>
      </c>
      <c r="D80" s="1351">
        <v>1000</v>
      </c>
      <c r="E80" s="1351">
        <v>87176.43</v>
      </c>
      <c r="F80" s="1351">
        <v>79500</v>
      </c>
      <c r="G80" s="1356">
        <v>167676.43</v>
      </c>
    </row>
    <row r="81" spans="2:7">
      <c r="B81" s="1354"/>
      <c r="C81" s="1353" t="s">
        <v>1475</v>
      </c>
      <c r="D81" s="1351">
        <v>1291773.78</v>
      </c>
      <c r="E81" s="1351">
        <v>6449692.9300000006</v>
      </c>
      <c r="F81" s="1351">
        <v>5531226.4699999997</v>
      </c>
      <c r="G81" s="1356">
        <v>13272693.18</v>
      </c>
    </row>
    <row r="82" spans="2:7">
      <c r="B82" s="1354"/>
      <c r="C82" s="1353" t="s">
        <v>1541</v>
      </c>
      <c r="D82" s="1351">
        <v>9592</v>
      </c>
      <c r="E82" s="1351">
        <v>20679.8</v>
      </c>
      <c r="F82" s="1351">
        <v>28140.55</v>
      </c>
      <c r="G82" s="1356">
        <v>58412.35</v>
      </c>
    </row>
    <row r="83" spans="2:7">
      <c r="B83" s="1354"/>
      <c r="C83" s="1353" t="s">
        <v>2297</v>
      </c>
      <c r="D83" s="1351">
        <v>0</v>
      </c>
      <c r="E83" s="1351">
        <v>0</v>
      </c>
      <c r="F83" s="1351">
        <v>0</v>
      </c>
      <c r="G83" s="1356">
        <v>0</v>
      </c>
    </row>
    <row r="84" spans="2:7">
      <c r="B84" s="1354"/>
      <c r="C84" s="1353" t="s">
        <v>2266</v>
      </c>
      <c r="D84" s="1351">
        <v>0</v>
      </c>
      <c r="E84" s="1351">
        <v>3062.72</v>
      </c>
      <c r="F84" s="1351">
        <v>14000</v>
      </c>
      <c r="G84" s="1356">
        <v>17062.72</v>
      </c>
    </row>
    <row r="85" spans="2:7">
      <c r="B85" s="1354"/>
      <c r="C85" s="1353" t="s">
        <v>301</v>
      </c>
      <c r="D85" s="1351">
        <v>0</v>
      </c>
      <c r="E85" s="1351">
        <v>76889.58</v>
      </c>
      <c r="F85" s="1351">
        <v>162000</v>
      </c>
      <c r="G85" s="1356">
        <v>238889.58000000002</v>
      </c>
    </row>
    <row r="86" spans="2:7">
      <c r="B86" s="1354"/>
      <c r="C86" s="1353" t="s">
        <v>2298</v>
      </c>
      <c r="D86" s="1351">
        <v>10955153.060000001</v>
      </c>
      <c r="E86" s="1351">
        <v>49196724.879999995</v>
      </c>
      <c r="F86" s="1351">
        <v>47264126.509999998</v>
      </c>
      <c r="G86" s="1356">
        <v>107416004.44999999</v>
      </c>
    </row>
    <row r="87" spans="2:7">
      <c r="B87" s="1354"/>
      <c r="C87" s="1353" t="s">
        <v>475</v>
      </c>
      <c r="D87" s="1351">
        <v>83545.55</v>
      </c>
      <c r="E87" s="1351">
        <v>326033.57</v>
      </c>
      <c r="F87" s="1351">
        <v>200612.53999999998</v>
      </c>
      <c r="G87" s="1356">
        <v>610191.65999999992</v>
      </c>
    </row>
    <row r="88" spans="2:7">
      <c r="B88" s="1354"/>
      <c r="C88" s="1353" t="s">
        <v>1349</v>
      </c>
      <c r="D88" s="1351">
        <v>0</v>
      </c>
      <c r="E88" s="1351">
        <v>490394.1</v>
      </c>
      <c r="F88" s="1351">
        <v>1167000</v>
      </c>
      <c r="G88" s="1356">
        <v>1657394.1</v>
      </c>
    </row>
    <row r="89" spans="2:7">
      <c r="B89" s="1354"/>
      <c r="C89" s="1353" t="s">
        <v>1504</v>
      </c>
      <c r="D89" s="1351">
        <v>2000</v>
      </c>
      <c r="E89" s="1351">
        <v>629.02</v>
      </c>
      <c r="F89" s="1351">
        <v>6000</v>
      </c>
      <c r="G89" s="1356">
        <v>8629.02</v>
      </c>
    </row>
    <row r="90" spans="2:7">
      <c r="C90" s="1252"/>
      <c r="D90" s="1251"/>
      <c r="E90" s="1251"/>
      <c r="F90" s="1251"/>
      <c r="G90" s="1250"/>
    </row>
    <row r="91" spans="2:7">
      <c r="C91" s="1249" t="s">
        <v>2248</v>
      </c>
      <c r="D91" s="1248">
        <f>SUM(D7:D89)</f>
        <v>152028052.49999997</v>
      </c>
      <c r="E91" s="1248">
        <f t="shared" ref="E91:G91" si="0">SUM(E7:E89)</f>
        <v>435598092.04000008</v>
      </c>
      <c r="F91" s="1248">
        <f t="shared" si="0"/>
        <v>450937674.42000014</v>
      </c>
      <c r="G91" s="1248">
        <f t="shared" si="0"/>
        <v>1038563818.9599998</v>
      </c>
    </row>
  </sheetData>
  <mergeCells count="5">
    <mergeCell ref="C1:G1"/>
    <mergeCell ref="C2:G2"/>
    <mergeCell ref="C3:G3"/>
    <mergeCell ref="C4:G4"/>
    <mergeCell ref="C5:G5"/>
  </mergeCells>
  <pageMargins left="0.7" right="0.7" top="0.75" bottom="0.75" header="0.3" footer="0.3"/>
  <pageSetup scale="79" orientation="landscape" r:id="rId1"/>
  <headerFooter>
    <oddFooter>&amp;RPage &amp;P of &amp;N</oddFooter>
  </headerFooter>
</worksheet>
</file>

<file path=xl/worksheets/sheet13.xml><?xml version="1.0" encoding="utf-8"?>
<worksheet xmlns="http://schemas.openxmlformats.org/spreadsheetml/2006/main" xmlns:r="http://schemas.openxmlformats.org/officeDocument/2006/relationships">
  <dimension ref="A1:K773"/>
  <sheetViews>
    <sheetView zoomScaleNormal="100" zoomScaleSheetLayoutView="85" zoomScalePageLayoutView="75" workbookViewId="0">
      <selection activeCell="C5" sqref="C5"/>
    </sheetView>
  </sheetViews>
  <sheetFormatPr defaultRowHeight="12.75"/>
  <cols>
    <col min="1" max="1" width="9.140625" style="446"/>
    <col min="2" max="2" width="11.28515625" style="805" customWidth="1"/>
    <col min="3" max="3" width="67.85546875" style="805" customWidth="1"/>
    <col min="4" max="4" width="12.42578125" style="805" bestFit="1" customWidth="1"/>
    <col min="5" max="5" width="6.28515625" style="805" bestFit="1" customWidth="1"/>
    <col min="6" max="6" width="14.7109375" style="805" customWidth="1"/>
    <col min="7" max="7" width="39.140625" style="805" bestFit="1" customWidth="1"/>
    <col min="8" max="8" width="20" style="803" bestFit="1" customWidth="1"/>
    <col min="9" max="9" width="20" style="803" customWidth="1"/>
    <col min="10" max="10" width="20" style="804" customWidth="1"/>
    <col min="11" max="11" width="12.42578125" style="805" bestFit="1" customWidth="1"/>
    <col min="12" max="13" width="9.140625" style="805"/>
    <col min="14" max="14" width="19.85546875" style="805" bestFit="1" customWidth="1"/>
    <col min="15" max="15" width="10.140625" style="805" bestFit="1" customWidth="1"/>
    <col min="16" max="16384" width="9.140625" style="805"/>
  </cols>
  <sheetData>
    <row r="1" spans="1:11" s="905" customFormat="1" ht="15">
      <c r="A1" s="1747" t="s">
        <v>1915</v>
      </c>
      <c r="B1" s="1747"/>
      <c r="C1" s="1747"/>
      <c r="D1" s="1747"/>
      <c r="E1" s="1747"/>
      <c r="F1" s="1747"/>
      <c r="G1" s="1747"/>
      <c r="H1" s="1747"/>
      <c r="I1" s="1747"/>
      <c r="J1" s="1747"/>
      <c r="K1" s="1747"/>
    </row>
    <row r="2" spans="1:11" s="905" customFormat="1" ht="15">
      <c r="A2" s="1747" t="s">
        <v>1916</v>
      </c>
      <c r="B2" s="1747"/>
      <c r="C2" s="1747"/>
      <c r="D2" s="1747"/>
      <c r="E2" s="1747"/>
      <c r="F2" s="1747"/>
      <c r="G2" s="1747"/>
      <c r="H2" s="1747"/>
      <c r="I2" s="1747"/>
      <c r="J2" s="1747"/>
      <c r="K2" s="1747"/>
    </row>
    <row r="3" spans="1:11" s="905" customFormat="1" ht="15" thickBot="1">
      <c r="A3" s="2264"/>
      <c r="B3" s="2264"/>
      <c r="C3" s="2264"/>
      <c r="D3" s="2264"/>
      <c r="E3" s="2264"/>
      <c r="F3" s="2264"/>
      <c r="G3" s="2264"/>
      <c r="H3" s="2264"/>
      <c r="I3" s="2264"/>
      <c r="J3" s="2264"/>
      <c r="K3" s="2264"/>
    </row>
    <row r="4" spans="1:11" s="905" customFormat="1" ht="23.25" customHeight="1">
      <c r="A4" s="2265" t="s">
        <v>1812</v>
      </c>
      <c r="B4" s="1813" t="s">
        <v>2</v>
      </c>
      <c r="C4" s="1709" t="s">
        <v>584</v>
      </c>
      <c r="D4" s="1743"/>
      <c r="E4" s="2008"/>
      <c r="F4" s="1813" t="s">
        <v>585</v>
      </c>
      <c r="G4" s="1813" t="s">
        <v>1346</v>
      </c>
      <c r="H4" s="2267" t="s">
        <v>2019</v>
      </c>
      <c r="I4" s="2267" t="s">
        <v>2020</v>
      </c>
      <c r="J4" s="2269" t="s">
        <v>2021</v>
      </c>
      <c r="K4" s="2246" t="s">
        <v>10</v>
      </c>
    </row>
    <row r="5" spans="1:11" s="905" customFormat="1" ht="22.5" customHeight="1" thickBot="1">
      <c r="A5" s="2266"/>
      <c r="B5" s="2271"/>
      <c r="C5" s="796" t="s">
        <v>586</v>
      </c>
      <c r="D5" s="358" t="s">
        <v>587</v>
      </c>
      <c r="E5" s="357" t="s">
        <v>588</v>
      </c>
      <c r="F5" s="1814"/>
      <c r="G5" s="1814"/>
      <c r="H5" s="2268"/>
      <c r="I5" s="2268"/>
      <c r="J5" s="2270"/>
      <c r="K5" s="2272"/>
    </row>
    <row r="6" spans="1:11" s="905" customFormat="1" ht="17.25" customHeight="1">
      <c r="A6" s="797"/>
      <c r="B6" s="215">
        <v>40352</v>
      </c>
      <c r="C6" s="6" t="s">
        <v>1907</v>
      </c>
      <c r="D6" s="6" t="s">
        <v>1908</v>
      </c>
      <c r="E6" s="265" t="s">
        <v>1217</v>
      </c>
      <c r="F6" s="365" t="s">
        <v>133</v>
      </c>
      <c r="G6" s="3" t="s">
        <v>1909</v>
      </c>
      <c r="H6" s="799">
        <v>102800000</v>
      </c>
      <c r="I6" s="799" t="s">
        <v>1578</v>
      </c>
      <c r="J6" s="923">
        <f>H6+I7+I8</f>
        <v>194026240</v>
      </c>
      <c r="K6" s="235" t="s">
        <v>591</v>
      </c>
    </row>
    <row r="7" spans="1:11" s="905" customFormat="1" ht="17.25" customHeight="1">
      <c r="A7" s="797">
        <v>2</v>
      </c>
      <c r="B7" s="215">
        <v>40444</v>
      </c>
      <c r="C7" s="279"/>
      <c r="D7" s="279"/>
      <c r="E7" s="798"/>
      <c r="F7" s="365" t="s">
        <v>133</v>
      </c>
      <c r="G7" s="3" t="s">
        <v>1909</v>
      </c>
      <c r="H7" s="799" t="s">
        <v>1578</v>
      </c>
      <c r="I7" s="799">
        <v>34056581</v>
      </c>
      <c r="J7" s="907"/>
      <c r="K7" s="235" t="s">
        <v>591</v>
      </c>
    </row>
    <row r="8" spans="1:11" s="905" customFormat="1" ht="17.25" customHeight="1">
      <c r="A8" s="797">
        <v>3</v>
      </c>
      <c r="B8" s="215">
        <v>40450</v>
      </c>
      <c r="C8" s="924"/>
      <c r="D8" s="279"/>
      <c r="E8" s="798"/>
      <c r="F8" s="365" t="s">
        <v>133</v>
      </c>
      <c r="G8" s="3" t="s">
        <v>1909</v>
      </c>
      <c r="H8" s="799" t="s">
        <v>1578</v>
      </c>
      <c r="I8" s="799">
        <v>57169659</v>
      </c>
      <c r="J8" s="908"/>
      <c r="K8" s="235" t="s">
        <v>591</v>
      </c>
    </row>
    <row r="9" spans="1:11" s="905" customFormat="1" ht="17.25" customHeight="1">
      <c r="A9" s="797"/>
      <c r="B9" s="215">
        <v>40352</v>
      </c>
      <c r="C9" s="6" t="s">
        <v>1910</v>
      </c>
      <c r="D9" s="6" t="s">
        <v>1500</v>
      </c>
      <c r="E9" s="265" t="s">
        <v>987</v>
      </c>
      <c r="F9" s="365" t="s">
        <v>133</v>
      </c>
      <c r="G9" s="3" t="s">
        <v>1909</v>
      </c>
      <c r="H9" s="800">
        <v>699600000</v>
      </c>
      <c r="I9" s="800" t="s">
        <v>1578</v>
      </c>
      <c r="J9" s="906">
        <f>H9+I10+I11</f>
        <v>1975334096</v>
      </c>
      <c r="K9" s="235" t="s">
        <v>591</v>
      </c>
    </row>
    <row r="10" spans="1:11" s="905" customFormat="1" ht="17.25" customHeight="1">
      <c r="A10" s="797">
        <v>2</v>
      </c>
      <c r="B10" s="215">
        <v>40444</v>
      </c>
      <c r="C10" s="279"/>
      <c r="D10" s="279"/>
      <c r="E10" s="798"/>
      <c r="F10" s="365" t="s">
        <v>133</v>
      </c>
      <c r="G10" s="3" t="s">
        <v>1909</v>
      </c>
      <c r="H10" s="799" t="s">
        <v>1578</v>
      </c>
      <c r="I10" s="799">
        <v>476257070</v>
      </c>
      <c r="J10" s="907"/>
      <c r="K10" s="235" t="s">
        <v>591</v>
      </c>
    </row>
    <row r="11" spans="1:11" s="905" customFormat="1" ht="17.25" customHeight="1">
      <c r="A11" s="797">
        <v>3</v>
      </c>
      <c r="B11" s="215">
        <v>40450</v>
      </c>
      <c r="C11" s="924"/>
      <c r="D11" s="279"/>
      <c r="E11" s="798"/>
      <c r="F11" s="365" t="s">
        <v>133</v>
      </c>
      <c r="G11" s="3" t="s">
        <v>1909</v>
      </c>
      <c r="H11" s="799" t="s">
        <v>1578</v>
      </c>
      <c r="I11" s="799">
        <v>799477026</v>
      </c>
      <c r="J11" s="907"/>
      <c r="K11" s="235" t="s">
        <v>591</v>
      </c>
    </row>
    <row r="12" spans="1:11" s="905" customFormat="1" ht="17.25" customHeight="1">
      <c r="A12" s="797"/>
      <c r="B12" s="215">
        <v>40352</v>
      </c>
      <c r="C12" s="6" t="s">
        <v>1911</v>
      </c>
      <c r="D12" s="6" t="s">
        <v>1236</v>
      </c>
      <c r="E12" s="265" t="s">
        <v>1074</v>
      </c>
      <c r="F12" s="365" t="s">
        <v>133</v>
      </c>
      <c r="G12" s="3" t="s">
        <v>1909</v>
      </c>
      <c r="H12" s="799">
        <v>418000000</v>
      </c>
      <c r="I12" s="799" t="s">
        <v>1578</v>
      </c>
      <c r="J12" s="906">
        <f>H12+I13+I14</f>
        <v>1057839136</v>
      </c>
      <c r="K12" s="235" t="s">
        <v>591</v>
      </c>
    </row>
    <row r="13" spans="1:11" s="905" customFormat="1" ht="17.25" customHeight="1">
      <c r="A13" s="797">
        <v>2</v>
      </c>
      <c r="B13" s="215">
        <v>40444</v>
      </c>
      <c r="C13" s="279"/>
      <c r="D13" s="279"/>
      <c r="E13" s="798"/>
      <c r="F13" s="365" t="s">
        <v>133</v>
      </c>
      <c r="G13" s="3" t="s">
        <v>1909</v>
      </c>
      <c r="H13" s="799" t="s">
        <v>1578</v>
      </c>
      <c r="I13" s="799">
        <v>238864755</v>
      </c>
      <c r="J13" s="907"/>
      <c r="K13" s="235" t="s">
        <v>591</v>
      </c>
    </row>
    <row r="14" spans="1:11" s="905" customFormat="1" ht="17.25" customHeight="1">
      <c r="A14" s="797">
        <v>3</v>
      </c>
      <c r="B14" s="215">
        <v>40450</v>
      </c>
      <c r="C14" s="924"/>
      <c r="D14" s="279"/>
      <c r="E14" s="798"/>
      <c r="F14" s="365" t="s">
        <v>133</v>
      </c>
      <c r="G14" s="3" t="s">
        <v>1909</v>
      </c>
      <c r="H14" s="799" t="s">
        <v>1578</v>
      </c>
      <c r="I14" s="799">
        <v>400974381</v>
      </c>
      <c r="J14" s="908"/>
      <c r="K14" s="235" t="s">
        <v>591</v>
      </c>
    </row>
    <row r="15" spans="1:11" s="905" customFormat="1" ht="17.25" customHeight="1">
      <c r="A15" s="797"/>
      <c r="B15" s="215">
        <v>40352</v>
      </c>
      <c r="C15" s="6" t="s">
        <v>1912</v>
      </c>
      <c r="D15" s="6" t="s">
        <v>1859</v>
      </c>
      <c r="E15" s="265" t="s">
        <v>875</v>
      </c>
      <c r="F15" s="365" t="s">
        <v>133</v>
      </c>
      <c r="G15" s="3" t="s">
        <v>1909</v>
      </c>
      <c r="H15" s="799">
        <v>125100000</v>
      </c>
      <c r="I15" s="799" t="s">
        <v>1578</v>
      </c>
      <c r="J15" s="925">
        <f>H15+I16</f>
        <v>267766006</v>
      </c>
      <c r="K15" s="235" t="s">
        <v>591</v>
      </c>
    </row>
    <row r="16" spans="1:11" s="905" customFormat="1" ht="17.25" customHeight="1">
      <c r="A16" s="797">
        <v>3</v>
      </c>
      <c r="B16" s="215">
        <v>40450</v>
      </c>
      <c r="C16" s="924"/>
      <c r="D16" s="361"/>
      <c r="E16" s="926"/>
      <c r="F16" s="365" t="s">
        <v>133</v>
      </c>
      <c r="G16" s="3" t="s">
        <v>1909</v>
      </c>
      <c r="H16" s="799" t="s">
        <v>1578</v>
      </c>
      <c r="I16" s="799">
        <v>142666006</v>
      </c>
      <c r="J16" s="908"/>
      <c r="K16" s="235" t="s">
        <v>591</v>
      </c>
    </row>
    <row r="17" spans="1:11" s="905" customFormat="1" ht="17.25" customHeight="1">
      <c r="A17" s="797"/>
      <c r="B17" s="215">
        <v>40352</v>
      </c>
      <c r="C17" s="6" t="s">
        <v>1913</v>
      </c>
      <c r="D17" s="6" t="s">
        <v>1914</v>
      </c>
      <c r="E17" s="265" t="s">
        <v>581</v>
      </c>
      <c r="F17" s="365" t="s">
        <v>133</v>
      </c>
      <c r="G17" s="3" t="s">
        <v>1909</v>
      </c>
      <c r="H17" s="800">
        <v>154500000</v>
      </c>
      <c r="I17" s="800" t="s">
        <v>1578</v>
      </c>
      <c r="J17" s="906">
        <f>H17+I18+I19</f>
        <v>498605738</v>
      </c>
      <c r="K17" s="235" t="s">
        <v>591</v>
      </c>
    </row>
    <row r="18" spans="1:11" s="905" customFormat="1" ht="17.25" customHeight="1">
      <c r="A18" s="797">
        <v>2</v>
      </c>
      <c r="B18" s="215">
        <v>40444</v>
      </c>
      <c r="C18" s="279"/>
      <c r="D18" s="279"/>
      <c r="E18" s="798"/>
      <c r="F18" s="365" t="s">
        <v>133</v>
      </c>
      <c r="G18" s="3" t="s">
        <v>1909</v>
      </c>
      <c r="H18" s="799" t="s">
        <v>1578</v>
      </c>
      <c r="I18" s="799">
        <v>128461559</v>
      </c>
      <c r="J18" s="907"/>
      <c r="K18" s="235" t="s">
        <v>591</v>
      </c>
    </row>
    <row r="19" spans="1:11" s="905" customFormat="1" ht="17.25" customHeight="1">
      <c r="A19" s="797">
        <v>3</v>
      </c>
      <c r="B19" s="215">
        <v>40450</v>
      </c>
      <c r="C19" s="924"/>
      <c r="D19" s="361"/>
      <c r="E19" s="926"/>
      <c r="F19" s="365" t="s">
        <v>133</v>
      </c>
      <c r="G19" s="3" t="s">
        <v>1909</v>
      </c>
      <c r="H19" s="799" t="s">
        <v>1578</v>
      </c>
      <c r="I19" s="799">
        <v>215644179</v>
      </c>
      <c r="J19" s="908"/>
      <c r="K19" s="235" t="s">
        <v>591</v>
      </c>
    </row>
    <row r="20" spans="1:11" s="905" customFormat="1" ht="17.25" customHeight="1">
      <c r="A20" s="797"/>
      <c r="B20" s="215">
        <v>40393</v>
      </c>
      <c r="C20" s="6" t="s">
        <v>1957</v>
      </c>
      <c r="D20" s="279" t="s">
        <v>1958</v>
      </c>
      <c r="E20" s="798" t="s">
        <v>704</v>
      </c>
      <c r="F20" s="365" t="s">
        <v>133</v>
      </c>
      <c r="G20" s="3" t="s">
        <v>1909</v>
      </c>
      <c r="H20" s="801">
        <v>159000000</v>
      </c>
      <c r="I20" s="799" t="s">
        <v>1578</v>
      </c>
      <c r="J20" s="906">
        <f>H20+I21+I22</f>
        <v>482781786</v>
      </c>
      <c r="K20" s="235" t="s">
        <v>591</v>
      </c>
    </row>
    <row r="21" spans="1:11" s="905" customFormat="1" ht="17.25" customHeight="1">
      <c r="A21" s="797">
        <v>2</v>
      </c>
      <c r="B21" s="215">
        <v>40444</v>
      </c>
      <c r="C21" s="279"/>
      <c r="D21" s="279"/>
      <c r="E21" s="798"/>
      <c r="F21" s="365" t="s">
        <v>133</v>
      </c>
      <c r="G21" s="3" t="s">
        <v>1909</v>
      </c>
      <c r="H21" s="801" t="s">
        <v>1578</v>
      </c>
      <c r="I21" s="799">
        <v>120874221</v>
      </c>
      <c r="J21" s="907"/>
      <c r="K21" s="235" t="s">
        <v>591</v>
      </c>
    </row>
    <row r="22" spans="1:11" s="905" customFormat="1" ht="17.25" customHeight="1">
      <c r="A22" s="797">
        <v>3</v>
      </c>
      <c r="B22" s="215">
        <v>40450</v>
      </c>
      <c r="C22" s="924"/>
      <c r="D22" s="279"/>
      <c r="E22" s="798"/>
      <c r="F22" s="365" t="s">
        <v>133</v>
      </c>
      <c r="G22" s="3" t="s">
        <v>1909</v>
      </c>
      <c r="H22" s="799" t="s">
        <v>1578</v>
      </c>
      <c r="I22" s="799">
        <v>202907565</v>
      </c>
      <c r="J22" s="908"/>
      <c r="K22" s="235" t="s">
        <v>591</v>
      </c>
    </row>
    <row r="23" spans="1:11" s="905" customFormat="1" ht="17.25" customHeight="1">
      <c r="A23" s="797"/>
      <c r="B23" s="215">
        <v>40393</v>
      </c>
      <c r="C23" s="6" t="s">
        <v>1959</v>
      </c>
      <c r="D23" s="6" t="s">
        <v>1960</v>
      </c>
      <c r="E23" s="265" t="s">
        <v>1190</v>
      </c>
      <c r="F23" s="365" t="s">
        <v>133</v>
      </c>
      <c r="G23" s="3" t="s">
        <v>1909</v>
      </c>
      <c r="H23" s="802">
        <v>172000000</v>
      </c>
      <c r="I23" s="800" t="s">
        <v>1578</v>
      </c>
      <c r="J23" s="906">
        <f>H23+I24+I25</f>
        <v>570395099</v>
      </c>
      <c r="K23" s="235" t="s">
        <v>591</v>
      </c>
    </row>
    <row r="24" spans="1:11" s="905" customFormat="1" ht="17.25" customHeight="1">
      <c r="A24" s="797">
        <v>2</v>
      </c>
      <c r="B24" s="215">
        <v>40444</v>
      </c>
      <c r="C24" s="279"/>
      <c r="D24" s="279"/>
      <c r="E24" s="798"/>
      <c r="F24" s="365" t="s">
        <v>133</v>
      </c>
      <c r="G24" s="3" t="s">
        <v>1909</v>
      </c>
      <c r="H24" s="802" t="s">
        <v>1578</v>
      </c>
      <c r="I24" s="800">
        <v>148728864</v>
      </c>
      <c r="J24" s="907"/>
      <c r="K24" s="235" t="s">
        <v>591</v>
      </c>
    </row>
    <row r="25" spans="1:11" s="905" customFormat="1" ht="17.25" customHeight="1">
      <c r="A25" s="797">
        <v>3</v>
      </c>
      <c r="B25" s="215">
        <v>40450</v>
      </c>
      <c r="C25" s="924"/>
      <c r="D25" s="279"/>
      <c r="E25" s="798"/>
      <c r="F25" s="365" t="s">
        <v>133</v>
      </c>
      <c r="G25" s="3" t="s">
        <v>1909</v>
      </c>
      <c r="H25" s="799" t="s">
        <v>1578</v>
      </c>
      <c r="I25" s="799">
        <v>249666235</v>
      </c>
      <c r="J25" s="908"/>
      <c r="K25" s="235" t="s">
        <v>591</v>
      </c>
    </row>
    <row r="26" spans="1:11" s="905" customFormat="1" ht="17.25" customHeight="1">
      <c r="A26" s="797"/>
      <c r="B26" s="215">
        <v>40393</v>
      </c>
      <c r="C26" s="6" t="s">
        <v>1961</v>
      </c>
      <c r="D26" s="6" t="s">
        <v>1363</v>
      </c>
      <c r="E26" s="265" t="s">
        <v>995</v>
      </c>
      <c r="F26" s="365" t="s">
        <v>133</v>
      </c>
      <c r="G26" s="3" t="s">
        <v>1909</v>
      </c>
      <c r="H26" s="802">
        <v>88000000</v>
      </c>
      <c r="I26" s="800" t="s">
        <v>1578</v>
      </c>
      <c r="J26" s="906">
        <f>H26+I27+I28</f>
        <v>220042786</v>
      </c>
      <c r="K26" s="235" t="s">
        <v>591</v>
      </c>
    </row>
    <row r="27" spans="1:11" s="905" customFormat="1" ht="17.25" customHeight="1">
      <c r="A27" s="797">
        <v>2</v>
      </c>
      <c r="B27" s="215">
        <v>40444</v>
      </c>
      <c r="C27" s="279"/>
      <c r="D27" s="279"/>
      <c r="E27" s="798"/>
      <c r="F27" s="365" t="s">
        <v>133</v>
      </c>
      <c r="G27" s="3" t="s">
        <v>1909</v>
      </c>
      <c r="H27" s="802" t="s">
        <v>1578</v>
      </c>
      <c r="I27" s="800">
        <v>49294215</v>
      </c>
      <c r="J27" s="907"/>
      <c r="K27" s="235" t="s">
        <v>591</v>
      </c>
    </row>
    <row r="28" spans="1:11" s="905" customFormat="1" ht="17.25" customHeight="1">
      <c r="A28" s="797">
        <v>3</v>
      </c>
      <c r="B28" s="215">
        <v>40450</v>
      </c>
      <c r="C28" s="924"/>
      <c r="D28" s="279"/>
      <c r="E28" s="798"/>
      <c r="F28" s="365" t="s">
        <v>133</v>
      </c>
      <c r="G28" s="3" t="s">
        <v>1909</v>
      </c>
      <c r="H28" s="799" t="s">
        <v>1578</v>
      </c>
      <c r="I28" s="799">
        <v>82748571</v>
      </c>
      <c r="J28" s="908"/>
      <c r="K28" s="235" t="s">
        <v>591</v>
      </c>
    </row>
    <row r="29" spans="1:11" s="905" customFormat="1" ht="17.25" customHeight="1">
      <c r="A29" s="797"/>
      <c r="B29" s="215">
        <v>40393</v>
      </c>
      <c r="C29" s="6" t="s">
        <v>1962</v>
      </c>
      <c r="D29" s="6" t="s">
        <v>1963</v>
      </c>
      <c r="E29" s="265" t="s">
        <v>1964</v>
      </c>
      <c r="F29" s="365" t="s">
        <v>133</v>
      </c>
      <c r="G29" s="3" t="s">
        <v>1909</v>
      </c>
      <c r="H29" s="802">
        <v>43000000</v>
      </c>
      <c r="I29" s="800" t="s">
        <v>1578</v>
      </c>
      <c r="J29" s="906">
        <f>H29+I30+I31</f>
        <v>79351573</v>
      </c>
      <c r="K29" s="235" t="s">
        <v>591</v>
      </c>
    </row>
    <row r="30" spans="1:11" s="905" customFormat="1" ht="17.25" customHeight="1">
      <c r="A30" s="797">
        <v>2</v>
      </c>
      <c r="B30" s="215">
        <v>40444</v>
      </c>
      <c r="C30" s="279"/>
      <c r="D30" s="279"/>
      <c r="E30" s="798"/>
      <c r="F30" s="365" t="s">
        <v>133</v>
      </c>
      <c r="G30" s="3" t="s">
        <v>1909</v>
      </c>
      <c r="H30" s="801" t="s">
        <v>1578</v>
      </c>
      <c r="I30" s="799">
        <v>13570770</v>
      </c>
      <c r="J30" s="907"/>
      <c r="K30" s="235" t="s">
        <v>591</v>
      </c>
    </row>
    <row r="31" spans="1:11" s="905" customFormat="1" ht="17.25" customHeight="1">
      <c r="A31" s="797">
        <v>3</v>
      </c>
      <c r="B31" s="215">
        <v>40450</v>
      </c>
      <c r="C31" s="924"/>
      <c r="D31" s="279"/>
      <c r="E31" s="798"/>
      <c r="F31" s="365" t="s">
        <v>133</v>
      </c>
      <c r="G31" s="3" t="s">
        <v>1909</v>
      </c>
      <c r="H31" s="799" t="s">
        <v>1578</v>
      </c>
      <c r="I31" s="799">
        <v>22780803</v>
      </c>
      <c r="J31" s="908"/>
      <c r="K31" s="235" t="s">
        <v>591</v>
      </c>
    </row>
    <row r="32" spans="1:11" s="905" customFormat="1" ht="17.25" customHeight="1">
      <c r="A32" s="797"/>
      <c r="B32" s="215">
        <v>40393</v>
      </c>
      <c r="C32" s="6" t="s">
        <v>1965</v>
      </c>
      <c r="D32" s="6" t="s">
        <v>701</v>
      </c>
      <c r="E32" s="265" t="s">
        <v>1008</v>
      </c>
      <c r="F32" s="365" t="s">
        <v>133</v>
      </c>
      <c r="G32" s="3" t="s">
        <v>1909</v>
      </c>
      <c r="H32" s="802">
        <v>138000000</v>
      </c>
      <c r="I32" s="800" t="s">
        <v>1578</v>
      </c>
      <c r="J32" s="906">
        <f>H32+I33+I34</f>
        <v>295431547</v>
      </c>
      <c r="K32" s="235" t="s">
        <v>591</v>
      </c>
    </row>
    <row r="33" spans="1:11" s="905" customFormat="1" ht="17.25" customHeight="1">
      <c r="A33" s="797">
        <v>2</v>
      </c>
      <c r="B33" s="215">
        <v>40444</v>
      </c>
      <c r="C33" s="279"/>
      <c r="D33" s="279"/>
      <c r="E33" s="798"/>
      <c r="F33" s="365" t="s">
        <v>133</v>
      </c>
      <c r="G33" s="3" t="s">
        <v>1909</v>
      </c>
      <c r="H33" s="802" t="s">
        <v>1578</v>
      </c>
      <c r="I33" s="800">
        <v>58772347</v>
      </c>
      <c r="J33" s="907"/>
      <c r="K33" s="235" t="s">
        <v>591</v>
      </c>
    </row>
    <row r="34" spans="1:11" s="905" customFormat="1" ht="17.25" customHeight="1">
      <c r="A34" s="797">
        <v>3</v>
      </c>
      <c r="B34" s="215">
        <v>40450</v>
      </c>
      <c r="C34" s="924"/>
      <c r="D34" s="279"/>
      <c r="E34" s="798"/>
      <c r="F34" s="365" t="s">
        <v>133</v>
      </c>
      <c r="G34" s="3" t="s">
        <v>1909</v>
      </c>
      <c r="H34" s="799" t="s">
        <v>1578</v>
      </c>
      <c r="I34" s="799">
        <v>98659200</v>
      </c>
      <c r="J34" s="908"/>
      <c r="K34" s="235" t="s">
        <v>591</v>
      </c>
    </row>
    <row r="35" spans="1:11" s="905" customFormat="1" ht="17.25" customHeight="1">
      <c r="A35" s="797"/>
      <c r="B35" s="215">
        <v>40444</v>
      </c>
      <c r="C35" s="6" t="s">
        <v>2022</v>
      </c>
      <c r="D35" s="6" t="s">
        <v>2023</v>
      </c>
      <c r="E35" s="265" t="s">
        <v>1064</v>
      </c>
      <c r="F35" s="365" t="s">
        <v>133</v>
      </c>
      <c r="G35" s="3" t="s">
        <v>1909</v>
      </c>
      <c r="H35" s="802">
        <v>60672471</v>
      </c>
      <c r="I35" s="802" t="s">
        <v>1578</v>
      </c>
      <c r="J35" s="925">
        <f>H35+I36</f>
        <v>162521345</v>
      </c>
      <c r="K35" s="235" t="s">
        <v>591</v>
      </c>
    </row>
    <row r="36" spans="1:11" s="905" customFormat="1" ht="17.25" customHeight="1">
      <c r="A36" s="797">
        <v>3</v>
      </c>
      <c r="B36" s="215">
        <v>40450</v>
      </c>
      <c r="C36" s="924"/>
      <c r="D36" s="279"/>
      <c r="E36" s="798"/>
      <c r="F36" s="365" t="s">
        <v>133</v>
      </c>
      <c r="G36" s="3" t="s">
        <v>1909</v>
      </c>
      <c r="H36" s="799" t="s">
        <v>1578</v>
      </c>
      <c r="I36" s="799">
        <v>101848874</v>
      </c>
      <c r="J36" s="908"/>
      <c r="K36" s="235" t="s">
        <v>591</v>
      </c>
    </row>
    <row r="37" spans="1:11" s="905" customFormat="1" ht="17.25" customHeight="1">
      <c r="A37" s="797"/>
      <c r="B37" s="215">
        <v>40444</v>
      </c>
      <c r="C37" s="6" t="s">
        <v>2024</v>
      </c>
      <c r="D37" s="6" t="s">
        <v>599</v>
      </c>
      <c r="E37" s="265" t="s">
        <v>989</v>
      </c>
      <c r="F37" s="365" t="s">
        <v>133</v>
      </c>
      <c r="G37" s="3" t="s">
        <v>1909</v>
      </c>
      <c r="H37" s="802">
        <v>55588050</v>
      </c>
      <c r="I37" s="802" t="s">
        <v>1578</v>
      </c>
      <c r="J37" s="925">
        <f>H37+I38</f>
        <v>148901875</v>
      </c>
      <c r="K37" s="235" t="s">
        <v>591</v>
      </c>
    </row>
    <row r="38" spans="1:11" s="905" customFormat="1" ht="17.25" customHeight="1">
      <c r="A38" s="797">
        <v>3</v>
      </c>
      <c r="B38" s="215">
        <v>40450</v>
      </c>
      <c r="C38" s="924"/>
      <c r="D38" s="279"/>
      <c r="E38" s="798"/>
      <c r="F38" s="365" t="s">
        <v>133</v>
      </c>
      <c r="G38" s="3" t="s">
        <v>1909</v>
      </c>
      <c r="H38" s="799" t="s">
        <v>1578</v>
      </c>
      <c r="I38" s="799">
        <v>93313825</v>
      </c>
      <c r="J38" s="908"/>
      <c r="K38" s="235" t="s">
        <v>591</v>
      </c>
    </row>
    <row r="39" spans="1:11" s="905" customFormat="1" ht="17.25" customHeight="1">
      <c r="A39" s="797"/>
      <c r="B39" s="215">
        <v>40444</v>
      </c>
      <c r="C39" s="6" t="s">
        <v>2025</v>
      </c>
      <c r="D39" s="6" t="s">
        <v>2013</v>
      </c>
      <c r="E39" s="265" t="s">
        <v>1003</v>
      </c>
      <c r="F39" s="365" t="s">
        <v>133</v>
      </c>
      <c r="G39" s="3" t="s">
        <v>1909</v>
      </c>
      <c r="H39" s="802">
        <v>38036950</v>
      </c>
      <c r="I39" s="802" t="s">
        <v>1578</v>
      </c>
      <c r="J39" s="925">
        <f>H39+I40</f>
        <v>101888323</v>
      </c>
      <c r="K39" s="235" t="s">
        <v>591</v>
      </c>
    </row>
    <row r="40" spans="1:11" s="905" customFormat="1" ht="17.25" customHeight="1">
      <c r="A40" s="797">
        <v>3</v>
      </c>
      <c r="B40" s="215">
        <v>40450</v>
      </c>
      <c r="C40" s="924"/>
      <c r="D40" s="279"/>
      <c r="E40" s="798"/>
      <c r="F40" s="365" t="s">
        <v>133</v>
      </c>
      <c r="G40" s="3" t="s">
        <v>1909</v>
      </c>
      <c r="H40" s="799" t="s">
        <v>1578</v>
      </c>
      <c r="I40" s="799">
        <v>63851373</v>
      </c>
      <c r="J40" s="908"/>
      <c r="K40" s="235" t="s">
        <v>591</v>
      </c>
    </row>
    <row r="41" spans="1:11" s="905" customFormat="1" ht="17.25" customHeight="1">
      <c r="A41" s="797"/>
      <c r="B41" s="215">
        <v>40444</v>
      </c>
      <c r="C41" s="6" t="s">
        <v>2026</v>
      </c>
      <c r="D41" s="6" t="s">
        <v>934</v>
      </c>
      <c r="E41" s="265" t="s">
        <v>1050</v>
      </c>
      <c r="F41" s="365" t="s">
        <v>133</v>
      </c>
      <c r="G41" s="3" t="s">
        <v>1909</v>
      </c>
      <c r="H41" s="802">
        <v>126650987</v>
      </c>
      <c r="I41" s="802" t="s">
        <v>1578</v>
      </c>
      <c r="J41" s="925">
        <f>H41+I42</f>
        <v>339255819</v>
      </c>
      <c r="K41" s="235" t="s">
        <v>591</v>
      </c>
    </row>
    <row r="42" spans="1:11" s="905" customFormat="1" ht="17.25" customHeight="1">
      <c r="A42" s="797">
        <v>3</v>
      </c>
      <c r="B42" s="215">
        <v>40450</v>
      </c>
      <c r="C42" s="924"/>
      <c r="D42" s="279"/>
      <c r="E42" s="798"/>
      <c r="F42" s="365" t="s">
        <v>133</v>
      </c>
      <c r="G42" s="3" t="s">
        <v>1909</v>
      </c>
      <c r="H42" s="799" t="s">
        <v>1578</v>
      </c>
      <c r="I42" s="799">
        <v>212604832</v>
      </c>
      <c r="J42" s="908"/>
      <c r="K42" s="235" t="s">
        <v>591</v>
      </c>
    </row>
    <row r="43" spans="1:11" s="905" customFormat="1" ht="17.25" customHeight="1">
      <c r="A43" s="797"/>
      <c r="B43" s="215">
        <v>40444</v>
      </c>
      <c r="C43" s="6" t="s">
        <v>2027</v>
      </c>
      <c r="D43" s="6" t="s">
        <v>2028</v>
      </c>
      <c r="E43" s="265" t="s">
        <v>1039</v>
      </c>
      <c r="F43" s="365" t="s">
        <v>133</v>
      </c>
      <c r="G43" s="3" t="s">
        <v>1909</v>
      </c>
      <c r="H43" s="802">
        <v>82762859</v>
      </c>
      <c r="I43" s="802" t="s">
        <v>1578</v>
      </c>
      <c r="J43" s="925">
        <f>H43+I44</f>
        <v>221694139</v>
      </c>
      <c r="K43" s="235" t="s">
        <v>591</v>
      </c>
    </row>
    <row r="44" spans="1:11" s="905" customFormat="1" ht="17.25" customHeight="1">
      <c r="A44" s="797">
        <v>3</v>
      </c>
      <c r="B44" s="215">
        <v>40450</v>
      </c>
      <c r="C44" s="924"/>
      <c r="D44" s="279"/>
      <c r="E44" s="798"/>
      <c r="F44" s="365" t="s">
        <v>133</v>
      </c>
      <c r="G44" s="3" t="s">
        <v>1909</v>
      </c>
      <c r="H44" s="799" t="s">
        <v>1578</v>
      </c>
      <c r="I44" s="799">
        <v>138931280</v>
      </c>
      <c r="J44" s="908"/>
      <c r="K44" s="235" t="s">
        <v>591</v>
      </c>
    </row>
    <row r="45" spans="1:11" s="905" customFormat="1" ht="17.25" customHeight="1">
      <c r="A45" s="797"/>
      <c r="B45" s="215">
        <v>40444</v>
      </c>
      <c r="C45" s="6" t="s">
        <v>2029</v>
      </c>
      <c r="D45" s="6" t="s">
        <v>922</v>
      </c>
      <c r="E45" s="265" t="s">
        <v>985</v>
      </c>
      <c r="F45" s="365" t="s">
        <v>133</v>
      </c>
      <c r="G45" s="3" t="s">
        <v>1909</v>
      </c>
      <c r="H45" s="802">
        <v>166352726</v>
      </c>
      <c r="I45" s="802" t="s">
        <v>1578</v>
      </c>
      <c r="J45" s="925">
        <f>H45+I46</f>
        <v>445603557</v>
      </c>
      <c r="K45" s="235" t="s">
        <v>591</v>
      </c>
    </row>
    <row r="46" spans="1:11" s="905" customFormat="1" ht="17.25" customHeight="1">
      <c r="A46" s="797">
        <v>3</v>
      </c>
      <c r="B46" s="215">
        <v>40450</v>
      </c>
      <c r="C46" s="924"/>
      <c r="D46" s="279"/>
      <c r="E46" s="798"/>
      <c r="F46" s="365" t="s">
        <v>133</v>
      </c>
      <c r="G46" s="3" t="s">
        <v>1909</v>
      </c>
      <c r="H46" s="799" t="s">
        <v>1578</v>
      </c>
      <c r="I46" s="799">
        <v>279250831</v>
      </c>
      <c r="J46" s="908"/>
      <c r="K46" s="235" t="s">
        <v>591</v>
      </c>
    </row>
    <row r="47" spans="1:11" s="905" customFormat="1" ht="17.25" customHeight="1">
      <c r="A47" s="797"/>
      <c r="B47" s="215">
        <v>40444</v>
      </c>
      <c r="C47" s="6" t="s">
        <v>2030</v>
      </c>
      <c r="D47" s="6" t="s">
        <v>2031</v>
      </c>
      <c r="E47" s="265" t="s">
        <v>1310</v>
      </c>
      <c r="F47" s="365" t="s">
        <v>133</v>
      </c>
      <c r="G47" s="3" t="s">
        <v>1909</v>
      </c>
      <c r="H47" s="802">
        <v>112200637</v>
      </c>
      <c r="I47" s="802" t="s">
        <v>1578</v>
      </c>
      <c r="J47" s="925">
        <f>H47+I48</f>
        <v>300548144</v>
      </c>
      <c r="K47" s="235" t="s">
        <v>591</v>
      </c>
    </row>
    <row r="48" spans="1:11" s="905" customFormat="1" ht="17.25" customHeight="1">
      <c r="A48" s="797">
        <v>3</v>
      </c>
      <c r="B48" s="215">
        <v>40450</v>
      </c>
      <c r="C48" s="924"/>
      <c r="D48" s="279"/>
      <c r="E48" s="798"/>
      <c r="F48" s="365" t="s">
        <v>133</v>
      </c>
      <c r="G48" s="3" t="s">
        <v>1909</v>
      </c>
      <c r="H48" s="799" t="s">
        <v>1578</v>
      </c>
      <c r="I48" s="799">
        <v>188347507</v>
      </c>
      <c r="J48" s="908"/>
      <c r="K48" s="235" t="s">
        <v>591</v>
      </c>
    </row>
    <row r="49" spans="1:11" s="905" customFormat="1" ht="17.25" customHeight="1">
      <c r="A49" s="797"/>
      <c r="B49" s="215">
        <v>40444</v>
      </c>
      <c r="C49" s="6" t="s">
        <v>2032</v>
      </c>
      <c r="D49" s="6" t="s">
        <v>1214</v>
      </c>
      <c r="E49" s="265" t="s">
        <v>1215</v>
      </c>
      <c r="F49" s="365" t="s">
        <v>133</v>
      </c>
      <c r="G49" s="3" t="s">
        <v>1909</v>
      </c>
      <c r="H49" s="829">
        <v>7726678</v>
      </c>
      <c r="I49" s="802" t="s">
        <v>1578</v>
      </c>
      <c r="J49" s="925">
        <f>H49+I50</f>
        <v>20697198</v>
      </c>
      <c r="K49" s="235" t="s">
        <v>591</v>
      </c>
    </row>
    <row r="50" spans="1:11" s="905" customFormat="1" ht="17.25" customHeight="1">
      <c r="A50" s="797">
        <v>3</v>
      </c>
      <c r="B50" s="215">
        <v>40450</v>
      </c>
      <c r="C50" s="924"/>
      <c r="D50" s="279"/>
      <c r="E50" s="798"/>
      <c r="F50" s="365" t="s">
        <v>133</v>
      </c>
      <c r="G50" s="3" t="s">
        <v>1909</v>
      </c>
      <c r="H50" s="799" t="s">
        <v>1578</v>
      </c>
      <c r="I50" s="799">
        <v>12970520</v>
      </c>
      <c r="J50" s="908"/>
      <c r="K50" s="235" t="s">
        <v>591</v>
      </c>
    </row>
    <row r="51" spans="1:11" s="905" customFormat="1" ht="17.25" customHeight="1">
      <c r="A51" s="797"/>
      <c r="B51" s="215">
        <v>40444</v>
      </c>
      <c r="C51" s="6" t="s">
        <v>2033</v>
      </c>
      <c r="D51" s="6" t="s">
        <v>1128</v>
      </c>
      <c r="E51" s="265" t="s">
        <v>1024</v>
      </c>
      <c r="F51" s="365" t="s">
        <v>133</v>
      </c>
      <c r="G51" s="3" t="s">
        <v>1909</v>
      </c>
      <c r="H51" s="802">
        <v>81128260</v>
      </c>
      <c r="I51" s="802" t="s">
        <v>1578</v>
      </c>
      <c r="J51" s="925">
        <f>H51+I52</f>
        <v>217315593</v>
      </c>
      <c r="K51" s="235" t="s">
        <v>591</v>
      </c>
    </row>
    <row r="52" spans="1:11" s="905" customFormat="1" ht="17.25" customHeight="1" thickBot="1">
      <c r="A52" s="927">
        <v>3</v>
      </c>
      <c r="B52" s="928">
        <v>40450</v>
      </c>
      <c r="C52" s="929"/>
      <c r="D52" s="930"/>
      <c r="E52" s="931"/>
      <c r="F52" s="932" t="s">
        <v>133</v>
      </c>
      <c r="G52" s="930" t="s">
        <v>1909</v>
      </c>
      <c r="H52" s="933" t="s">
        <v>1578</v>
      </c>
      <c r="I52" s="933">
        <v>136187333</v>
      </c>
      <c r="J52" s="386"/>
      <c r="K52" s="934" t="s">
        <v>591</v>
      </c>
    </row>
    <row r="53" spans="1:11" s="905" customFormat="1" ht="14.25">
      <c r="A53" s="16"/>
      <c r="B53" s="1746"/>
      <c r="C53" s="1746"/>
      <c r="D53" s="1746"/>
      <c r="E53" s="1746"/>
      <c r="F53" s="1746"/>
      <c r="G53" s="1746"/>
      <c r="H53" s="1746"/>
      <c r="I53" s="1746"/>
      <c r="J53" s="1746"/>
      <c r="K53" s="1746"/>
    </row>
    <row r="54" spans="1:11" s="905" customFormat="1" ht="15" customHeight="1" thickBot="1">
      <c r="A54" s="16"/>
      <c r="B54" s="1826"/>
      <c r="C54" s="1826"/>
      <c r="D54" s="1826"/>
      <c r="E54" s="1826"/>
      <c r="F54" s="1826"/>
      <c r="G54" s="2233" t="s">
        <v>2034</v>
      </c>
      <c r="H54" s="2233"/>
      <c r="I54" s="2233"/>
      <c r="J54" s="935">
        <f>SUM(J6:J52)</f>
        <v>7600000000</v>
      </c>
      <c r="K54" s="16"/>
    </row>
    <row r="55" spans="1:11" s="905" customFormat="1" ht="15" thickTop="1">
      <c r="A55" s="16"/>
      <c r="B55" s="1826"/>
      <c r="C55" s="1826"/>
      <c r="D55" s="1826"/>
      <c r="E55" s="1826"/>
      <c r="F55" s="1826"/>
      <c r="G55" s="1826"/>
      <c r="H55" s="1826"/>
      <c r="I55" s="1826"/>
      <c r="J55" s="1826"/>
      <c r="K55" s="1826"/>
    </row>
    <row r="56" spans="1:11" ht="12.75" customHeight="1">
      <c r="A56" s="1725" t="s">
        <v>1917</v>
      </c>
      <c r="B56" s="1725"/>
      <c r="C56" s="1725"/>
      <c r="D56" s="1725"/>
      <c r="E56" s="1725"/>
      <c r="F56" s="1725"/>
      <c r="G56" s="1725"/>
      <c r="H56" s="1725"/>
      <c r="I56" s="1725"/>
      <c r="J56" s="1725"/>
      <c r="K56" s="1725"/>
    </row>
    <row r="57" spans="1:11" ht="14.25" customHeight="1">
      <c r="A57" s="1724" t="s">
        <v>2035</v>
      </c>
      <c r="B57" s="1724"/>
      <c r="C57" s="1724"/>
      <c r="D57" s="1724"/>
      <c r="E57" s="1724"/>
      <c r="F57" s="1724"/>
      <c r="G57" s="1724"/>
      <c r="H57" s="1724"/>
      <c r="I57" s="1724"/>
      <c r="J57" s="1724"/>
      <c r="K57" s="1724"/>
    </row>
    <row r="58" spans="1:11" ht="14.25">
      <c r="A58" s="1724" t="s">
        <v>2145</v>
      </c>
      <c r="B58" s="1724"/>
      <c r="C58" s="1724"/>
      <c r="D58" s="1724"/>
      <c r="E58" s="1724"/>
      <c r="F58" s="1724"/>
      <c r="G58" s="1724"/>
      <c r="H58" s="1724"/>
      <c r="I58" s="1724"/>
      <c r="J58" s="1724"/>
      <c r="K58" s="1724"/>
    </row>
    <row r="773" spans="6:6">
      <c r="F773" s="805" t="s">
        <v>1862</v>
      </c>
    </row>
  </sheetData>
  <mergeCells count="19">
    <mergeCell ref="B55:K55"/>
    <mergeCell ref="A57:K57"/>
    <mergeCell ref="A56:K56"/>
    <mergeCell ref="A58:K58"/>
    <mergeCell ref="A1:K1"/>
    <mergeCell ref="A2:K2"/>
    <mergeCell ref="A3:K3"/>
    <mergeCell ref="B53:K53"/>
    <mergeCell ref="B54:F54"/>
    <mergeCell ref="A4:A5"/>
    <mergeCell ref="I4:I5"/>
    <mergeCell ref="J4:J5"/>
    <mergeCell ref="G54:I54"/>
    <mergeCell ref="B4:B5"/>
    <mergeCell ref="C4:E4"/>
    <mergeCell ref="F4:F5"/>
    <mergeCell ref="G4:G5"/>
    <mergeCell ref="H4:H5"/>
    <mergeCell ref="K4:K5"/>
  </mergeCells>
  <pageMargins left="0.7" right="0.7" top="0.75" bottom="0.75" header="0.3" footer="0.3"/>
  <pageSetup paperSize="5" scale="70" orientation="landscape" r:id="rId1"/>
  <headerFooter>
    <oddFooter>&amp;RPage &amp;P of &amp;N</oddFooter>
  </headerFooter>
</worksheet>
</file>

<file path=xl/worksheets/sheet14.xml><?xml version="1.0" encoding="utf-8"?>
<worksheet xmlns="http://schemas.openxmlformats.org/spreadsheetml/2006/main" xmlns:r="http://schemas.openxmlformats.org/officeDocument/2006/relationships">
  <dimension ref="A1:L746"/>
  <sheetViews>
    <sheetView view="pageBreakPreview" zoomScaleNormal="100" zoomScaleSheetLayoutView="100" workbookViewId="0">
      <selection activeCell="A16" sqref="A16"/>
    </sheetView>
  </sheetViews>
  <sheetFormatPr defaultRowHeight="14.25"/>
  <cols>
    <col min="1" max="1" width="10.140625" style="705" bestFit="1" customWidth="1"/>
    <col min="2" max="2" width="11.28515625" style="705" bestFit="1" customWidth="1"/>
    <col min="3" max="3" width="28.28515625" style="705" bestFit="1" customWidth="1"/>
    <col min="4" max="4" width="18.140625" style="705" bestFit="1" customWidth="1"/>
    <col min="5" max="5" width="6.28515625" style="705" customWidth="1"/>
    <col min="6" max="6" width="13.7109375" style="32" customWidth="1"/>
    <col min="7" max="7" width="50" style="705" bestFit="1" customWidth="1"/>
    <col min="8" max="8" width="40.7109375" style="705" bestFit="1" customWidth="1"/>
    <col min="9" max="9" width="22.5703125" style="16" customWidth="1"/>
    <col min="10" max="10" width="2" style="16" customWidth="1"/>
    <col min="11" max="11" width="28.42578125" style="705" customWidth="1"/>
    <col min="12" max="12" width="4.42578125" style="705" customWidth="1"/>
    <col min="13" max="13" width="17.5703125" style="705" customWidth="1"/>
    <col min="14" max="14" width="13.140625" style="705" customWidth="1"/>
    <col min="15" max="15" width="18.42578125" style="705" bestFit="1" customWidth="1"/>
    <col min="16" max="16384" width="9.140625" style="705"/>
  </cols>
  <sheetData>
    <row r="1" spans="1:12" ht="18" customHeight="1">
      <c r="A1" s="1760" t="s">
        <v>2005</v>
      </c>
      <c r="B1" s="1760"/>
      <c r="C1" s="1760"/>
      <c r="D1" s="1760"/>
      <c r="E1" s="1760"/>
      <c r="F1" s="1760"/>
      <c r="G1" s="1760"/>
      <c r="H1" s="1760"/>
      <c r="I1" s="1760"/>
      <c r="J1" s="1760"/>
    </row>
    <row r="2" spans="1:12" ht="15.75" thickBot="1">
      <c r="B2" s="696"/>
      <c r="C2" s="696"/>
      <c r="D2" s="696"/>
      <c r="E2" s="696"/>
      <c r="F2" s="697"/>
      <c r="G2" s="696"/>
      <c r="H2" s="696"/>
      <c r="I2" s="698"/>
      <c r="J2" s="698"/>
    </row>
    <row r="3" spans="1:12" ht="15">
      <c r="A3" s="1806" t="s">
        <v>943</v>
      </c>
      <c r="B3" s="1808" t="s">
        <v>2</v>
      </c>
      <c r="C3" s="1810" t="s">
        <v>584</v>
      </c>
      <c r="D3" s="1811"/>
      <c r="E3" s="1812"/>
      <c r="F3" s="1808" t="s">
        <v>585</v>
      </c>
      <c r="G3" s="2279" t="s">
        <v>1272</v>
      </c>
      <c r="H3" s="1813" t="s">
        <v>1275</v>
      </c>
      <c r="I3" s="2281" t="s">
        <v>10</v>
      </c>
      <c r="J3" s="2282"/>
    </row>
    <row r="4" spans="1:12" ht="15.75" thickBot="1">
      <c r="A4" s="1807"/>
      <c r="B4" s="1809"/>
      <c r="C4" s="30" t="s">
        <v>2001</v>
      </c>
      <c r="D4" s="30" t="s">
        <v>587</v>
      </c>
      <c r="E4" s="30" t="s">
        <v>588</v>
      </c>
      <c r="F4" s="1809"/>
      <c r="G4" s="2280"/>
      <c r="H4" s="1814"/>
      <c r="I4" s="2283"/>
      <c r="J4" s="2284"/>
      <c r="K4" s="2274"/>
      <c r="L4" s="2275"/>
    </row>
    <row r="5" spans="1:12" ht="43.5" customHeight="1" thickBot="1">
      <c r="A5" s="12">
        <v>1</v>
      </c>
      <c r="B5" s="22">
        <v>40424</v>
      </c>
      <c r="C5" s="15" t="s">
        <v>2002</v>
      </c>
      <c r="D5" s="23" t="s">
        <v>131</v>
      </c>
      <c r="E5" s="13" t="s">
        <v>132</v>
      </c>
      <c r="F5" s="14" t="s">
        <v>133</v>
      </c>
      <c r="G5" s="709" t="s">
        <v>2004</v>
      </c>
      <c r="H5" s="710">
        <v>8117000000</v>
      </c>
      <c r="I5" s="2276" t="s">
        <v>591</v>
      </c>
      <c r="J5" s="2277"/>
      <c r="K5" s="2278"/>
      <c r="L5" s="2278"/>
    </row>
    <row r="6" spans="1:12">
      <c r="B6" s="24"/>
      <c r="C6" s="703"/>
      <c r="D6" s="7"/>
      <c r="E6" s="7"/>
      <c r="F6" s="10"/>
      <c r="G6" s="525"/>
      <c r="H6" s="19"/>
      <c r="I6" s="702"/>
      <c r="J6" s="702"/>
    </row>
    <row r="7" spans="1:12" ht="15.75" thickBot="1">
      <c r="B7" s="706"/>
      <c r="C7" s="703"/>
      <c r="D7" s="706"/>
      <c r="E7" s="706"/>
      <c r="F7" s="10"/>
      <c r="G7" s="704" t="s">
        <v>129</v>
      </c>
      <c r="H7" s="708">
        <f>H5</f>
        <v>8117000000</v>
      </c>
    </row>
    <row r="8" spans="1:12" ht="15.75" thickTop="1">
      <c r="B8" s="706"/>
      <c r="C8" s="703"/>
      <c r="D8" s="706"/>
      <c r="E8" s="706"/>
      <c r="F8" s="10"/>
      <c r="G8" s="704"/>
      <c r="H8" s="18"/>
    </row>
    <row r="11" spans="1:12">
      <c r="A11" s="707"/>
      <c r="B11" s="707"/>
      <c r="C11" s="707"/>
      <c r="D11" s="707"/>
      <c r="E11" s="707"/>
      <c r="F11" s="707"/>
      <c r="G11" s="707"/>
      <c r="H11" s="707"/>
      <c r="I11" s="707"/>
      <c r="J11" s="707"/>
    </row>
    <row r="12" spans="1:12" ht="14.25" customHeight="1">
      <c r="A12" s="2273" t="s">
        <v>2225</v>
      </c>
      <c r="B12" s="2273"/>
      <c r="C12" s="2273"/>
      <c r="D12" s="2273"/>
      <c r="E12" s="2273"/>
      <c r="F12" s="2273"/>
      <c r="G12" s="2273"/>
      <c r="H12" s="2273"/>
      <c r="I12" s="2273"/>
      <c r="J12" s="2273"/>
    </row>
    <row r="13" spans="1:12">
      <c r="A13" s="2273"/>
      <c r="B13" s="2273"/>
      <c r="C13" s="2273"/>
      <c r="D13" s="2273"/>
      <c r="E13" s="2273"/>
      <c r="F13" s="2273"/>
      <c r="G13" s="2273"/>
      <c r="H13" s="2273"/>
      <c r="I13" s="2273"/>
      <c r="J13" s="2273"/>
    </row>
    <row r="14" spans="1:12">
      <c r="A14" s="2273"/>
      <c r="B14" s="2273"/>
      <c r="C14" s="2273"/>
      <c r="D14" s="2273"/>
      <c r="E14" s="2273"/>
      <c r="F14" s="2273"/>
      <c r="G14" s="2273"/>
      <c r="H14" s="2273"/>
      <c r="I14" s="2273"/>
      <c r="J14" s="2273"/>
    </row>
    <row r="15" spans="1:12">
      <c r="A15" s="2273"/>
      <c r="B15" s="2273"/>
      <c r="C15" s="2273"/>
      <c r="D15" s="2273"/>
      <c r="E15" s="2273"/>
      <c r="F15" s="2273"/>
      <c r="G15" s="2273"/>
      <c r="H15" s="2273"/>
      <c r="I15" s="2273"/>
      <c r="J15" s="2273"/>
    </row>
    <row r="16" spans="1:12">
      <c r="A16" s="711"/>
      <c r="B16" s="711"/>
      <c r="C16" s="711"/>
      <c r="D16" s="711"/>
      <c r="E16" s="711"/>
      <c r="F16" s="711"/>
      <c r="G16" s="711"/>
      <c r="H16" s="711"/>
      <c r="I16" s="711"/>
      <c r="J16" s="707"/>
    </row>
    <row r="746" spans="6:6" ht="42.75">
      <c r="F746" s="32" t="s">
        <v>1862</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ermInfo xmlns="http://schemas.microsoft.com/office/infopath/2007/PartnerControls">
          <TermName xmlns="http://schemas.microsoft.com/office/infopath/2007/PartnerControls">Transaction Report</TermName>
          <TermId xmlns="http://schemas.microsoft.com/office/infopath/2007/PartnerControls">efda14a2-eec4-4c44-a1f1-1086a66c8d98</TermId>
        </TermInfo>
      </Term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2011-03-11T05:00:00+00:00</ArticleStartDate>
    <TitleAlternate xmlns="8a41d4cc-3855-40f2-8932-454702d2b8da" xsi:nil="true"/>
    <ShowArticleDateInTitle xmlns="8a41d4cc-3855-40f2-8932-454702d2b8da">false</ShowArticleDateInTitle>
    <TaxCatchAll xmlns="8a41d4cc-3855-40f2-8932-454702d2b8da">
      <Value>1272</Value>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A61A3E-7768-456C-BF38-20065BCC4921}"/>
</file>

<file path=customXml/itemProps2.xml><?xml version="1.0" encoding="utf-8"?>
<ds:datastoreItem xmlns:ds="http://schemas.openxmlformats.org/officeDocument/2006/customXml" ds:itemID="{76E4D66A-6CEB-418E-A3CD-89ED32FC8885}"/>
</file>

<file path=customXml/itemProps3.xml><?xml version="1.0" encoding="utf-8"?>
<ds:datastoreItem xmlns:ds="http://schemas.openxmlformats.org/officeDocument/2006/customXml" ds:itemID="{05883E2F-FA5F-4E3D-90F6-123267E553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Transactions Report - CPP</vt:lpstr>
      <vt:lpstr>CPP Footnotes</vt:lpstr>
      <vt:lpstr>CPP - Citi</vt:lpstr>
      <vt:lpstr>CDCI</vt:lpstr>
      <vt:lpstr>AIFP.ASSP</vt:lpstr>
      <vt:lpstr>TIP.AGP</vt:lpstr>
      <vt:lpstr>AIG</vt:lpstr>
      <vt:lpstr>CBLI</vt:lpstr>
      <vt:lpstr>SBA</vt:lpstr>
      <vt:lpstr>PPIP</vt:lpstr>
      <vt:lpstr>HAMP</vt:lpstr>
      <vt:lpstr>HAMP Incentive PMTs</vt:lpstr>
      <vt:lpstr>HHF</vt:lpstr>
      <vt:lpstr>FHA Short Refi</vt:lpstr>
      <vt:lpstr>AIFP.ASSP!Print_Area</vt:lpstr>
      <vt:lpstr>AIG!Print_Area</vt:lpstr>
      <vt:lpstr>CBLI!Print_Area</vt:lpstr>
      <vt:lpstr>CDCI!Print_Area</vt:lpstr>
      <vt:lpstr>'CPP - Citi'!Print_Area</vt:lpstr>
      <vt:lpstr>'CPP Footnotes'!Print_Area</vt:lpstr>
      <vt:lpstr>'FHA Short Refi'!Print_Area</vt:lpstr>
      <vt:lpstr>HAMP!Print_Area</vt:lpstr>
      <vt:lpstr>'HAMP Incentive PMTs'!Print_Area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'HAMP Incentive PMTs'!Print_Titles</vt:lpstr>
      <vt:lpstr>HHF!Print_Titles</vt:lpstr>
      <vt:lpstr>'Transactions Report - CPP'!Print_Titles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2011-03-10T18:34:21Z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1272;#Transaction Report|efda14a2-eec4-4c44-a1f1-1086a66c8d98</vt:lpwstr>
  </property>
  <property fmtid="{D5CDD505-2E9C-101B-9397-08002B2CF9AE}" pid="7" name="Order">
    <vt:r8>41500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TemplateUrl">
    <vt:lpwstr/>
  </property>
  <property fmtid="{D5CDD505-2E9C-101B-9397-08002B2CF9AE}" pid="13" name="Resource Type Tag">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Mike Liddell</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