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Footnotes'!$A$1:$R$284</definedName>
    <definedName name="_xlnm.Print_Area" localSheetId="10">PPIP!$A$1:$X$216</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CPP'!$A$1:$R$833</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4" i="18" l="1"/>
  <c r="X198" i="32" l="1"/>
  <c r="U58" i="58" l="1"/>
  <c r="L54" i="18"/>
  <c r="N92" i="46" l="1"/>
  <c r="N85" i="46" l="1"/>
  <c r="Q15" i="63" l="1"/>
  <c r="S200" i="32" l="1"/>
  <c r="O198" i="32"/>
  <c r="W37" i="58" l="1"/>
  <c r="W36" i="58"/>
  <c r="L108" i="18" l="1"/>
  <c r="H198" i="32" l="1"/>
  <c r="L711" i="18"/>
  <c r="F10" i="64" l="1"/>
  <c r="L691" i="18" l="1"/>
  <c r="N72" i="46" l="1"/>
  <c r="O14" i="62" l="1"/>
  <c r="U29" i="49" l="1"/>
  <c r="N15" i="63" l="1"/>
  <c r="N71" i="46" l="1"/>
  <c r="T182" i="32" l="1"/>
  <c r="T168" i="32"/>
  <c r="T161" i="32"/>
  <c r="T152" i="32"/>
  <c r="L779" i="18" l="1"/>
  <c r="N32" i="46" l="1"/>
  <c r="N34" i="46"/>
  <c r="N48" i="46"/>
  <c r="N83" i="46"/>
  <c r="T120" i="32" l="1"/>
  <c r="T103" i="32"/>
  <c r="G412"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4" i="18" l="1"/>
  <c r="T60" i="32" l="1"/>
  <c r="T61" i="32" s="1"/>
  <c r="T62" i="32" s="1"/>
  <c r="T63" i="32" s="1"/>
  <c r="T64" i="32" s="1"/>
  <c r="L702" i="18" l="1"/>
  <c r="L703" i="18" s="1"/>
  <c r="I10" i="62" l="1"/>
  <c r="L22" i="18" l="1"/>
  <c r="L23" i="18"/>
  <c r="L24" i="18"/>
  <c r="L25" i="18"/>
  <c r="T183" i="32" l="1"/>
  <c r="T184" i="32" s="1"/>
  <c r="T185" i="32" s="1"/>
  <c r="T186" i="32" s="1"/>
  <c r="T187" i="32" s="1"/>
  <c r="T188" i="32" s="1"/>
  <c r="T189" i="32" s="1"/>
  <c r="T190" i="32" s="1"/>
  <c r="T169" i="32"/>
  <c r="T170" i="32" s="1"/>
  <c r="T171" i="32" s="1"/>
  <c r="T172" i="32" s="1"/>
  <c r="T173" i="32" s="1"/>
  <c r="T174" i="32" s="1"/>
  <c r="T175" i="32" s="1"/>
  <c r="T176" i="32" s="1"/>
  <c r="T177" i="32" s="1"/>
  <c r="T178"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7" i="18" l="1"/>
  <c r="L788" i="18" s="1"/>
  <c r="L270" i="18" l="1"/>
  <c r="L804" i="18" l="1"/>
  <c r="L772"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0" i="18"/>
  <c r="L112" i="18"/>
  <c r="L113" i="18"/>
  <c r="L114" i="18"/>
  <c r="L115" i="18"/>
  <c r="L116" i="18"/>
  <c r="K118" i="18"/>
  <c r="L118" i="18" s="1"/>
  <c r="L119" i="18"/>
  <c r="L121" i="18"/>
  <c r="L122" i="18"/>
  <c r="L123" i="18"/>
  <c r="L124" i="18"/>
  <c r="L125" i="18"/>
  <c r="L126" i="18"/>
  <c r="L128" i="18"/>
  <c r="L129" i="18"/>
  <c r="L130" i="18"/>
  <c r="L132" i="18"/>
  <c r="L133" i="18" s="1"/>
  <c r="L134" i="18" s="1"/>
  <c r="L135" i="18"/>
  <c r="L136" i="18"/>
  <c r="L137" i="18" s="1"/>
  <c r="L138" i="18"/>
  <c r="L139" i="18"/>
  <c r="L140" i="18"/>
  <c r="L141" i="18"/>
  <c r="L142" i="18"/>
  <c r="L143" i="18"/>
  <c r="L144" i="18"/>
  <c r="L145" i="18"/>
  <c r="L147" i="18"/>
  <c r="L148" i="18"/>
  <c r="L149" i="18"/>
  <c r="L150" i="18"/>
  <c r="L151" i="18"/>
  <c r="L152" i="18"/>
  <c r="L153" i="18"/>
  <c r="L154" i="18"/>
  <c r="L155" i="18"/>
  <c r="L156" i="18"/>
  <c r="L157" i="18"/>
  <c r="L158" i="18"/>
  <c r="L161" i="18"/>
  <c r="L162" i="18" s="1"/>
  <c r="L164" i="18"/>
  <c r="L165" i="18"/>
  <c r="L166" i="18"/>
  <c r="L167" i="18"/>
  <c r="L168" i="18"/>
  <c r="L169" i="18"/>
  <c r="L170" i="18"/>
  <c r="L171" i="18"/>
  <c r="L172" i="18"/>
  <c r="L173" i="18" s="1"/>
  <c r="L174" i="18"/>
  <c r="L175" i="18"/>
  <c r="L176" i="18"/>
  <c r="L177" i="18"/>
  <c r="L178" i="18" s="1"/>
  <c r="L179" i="18"/>
  <c r="L180" i="18"/>
  <c r="L181" i="18"/>
  <c r="L182" i="18"/>
  <c r="L183" i="18" s="1"/>
  <c r="L185" i="18"/>
  <c r="L186" i="18"/>
  <c r="L187" i="18"/>
  <c r="L188" i="18"/>
  <c r="L189" i="18"/>
  <c r="L192" i="18"/>
  <c r="L193" i="18"/>
  <c r="L195" i="18"/>
  <c r="L196" i="18"/>
  <c r="L197" i="18"/>
  <c r="L198" i="18"/>
  <c r="L199" i="18"/>
  <c r="K200" i="18" s="1"/>
  <c r="L201" i="18"/>
  <c r="L202" i="18" s="1"/>
  <c r="L203" i="18" s="1"/>
  <c r="L205" i="18"/>
  <c r="L206" i="18" s="1"/>
  <c r="L207" i="18"/>
  <c r="L208" i="18"/>
  <c r="L210" i="18"/>
  <c r="L211" i="18"/>
  <c r="L212" i="18" s="1"/>
  <c r="L213" i="18"/>
  <c r="L214" i="18"/>
  <c r="L215" i="18"/>
  <c r="L216" i="18"/>
  <c r="L219" i="18"/>
  <c r="L222" i="18"/>
  <c r="L224" i="18"/>
  <c r="L225" i="18"/>
  <c r="L227" i="18"/>
  <c r="L229" i="18"/>
  <c r="L230" i="18"/>
  <c r="L232" i="18"/>
  <c r="L233" i="18"/>
  <c r="L234" i="18"/>
  <c r="L235" i="18"/>
  <c r="L236" i="18"/>
  <c r="L237" i="18"/>
  <c r="L238" i="18"/>
  <c r="L239" i="18" s="1"/>
  <c r="L240" i="18" s="1"/>
  <c r="L241" i="18"/>
  <c r="L243" i="18"/>
  <c r="L244" i="18"/>
  <c r="L245" i="18"/>
  <c r="L247" i="18"/>
  <c r="L248" i="18"/>
  <c r="L249" i="18"/>
  <c r="L250" i="18"/>
  <c r="L251" i="18"/>
  <c r="L253" i="18"/>
  <c r="L254" i="18"/>
  <c r="L255" i="18"/>
  <c r="L256" i="18"/>
  <c r="L258" i="18"/>
  <c r="L259" i="18" s="1"/>
  <c r="L260" i="18" s="1"/>
  <c r="L261" i="18"/>
  <c r="L262" i="18"/>
  <c r="L263" i="18" s="1"/>
  <c r="L266" i="18"/>
  <c r="L267" i="18"/>
  <c r="L268" i="18"/>
  <c r="L271" i="18"/>
  <c r="L273" i="18"/>
  <c r="L275" i="18"/>
  <c r="L276" i="18"/>
  <c r="L277" i="18"/>
  <c r="L278" i="18"/>
  <c r="L280" i="18"/>
  <c r="L282" i="18"/>
  <c r="L284" i="18"/>
  <c r="L285" i="18"/>
  <c r="L289" i="18"/>
  <c r="L290" i="18"/>
  <c r="L291" i="18"/>
  <c r="L293" i="18"/>
  <c r="L294" i="18"/>
  <c r="L295" i="18"/>
  <c r="L296" i="18"/>
  <c r="L297" i="18"/>
  <c r="L298" i="18"/>
  <c r="L299" i="18"/>
  <c r="L300" i="18"/>
  <c r="L301" i="18"/>
  <c r="L303" i="18"/>
  <c r="L304" i="18"/>
  <c r="L305" i="18"/>
  <c r="L306" i="18"/>
  <c r="L307" i="18"/>
  <c r="L308" i="18"/>
  <c r="L309" i="18"/>
  <c r="L310" i="18"/>
  <c r="L311" i="18"/>
  <c r="L312" i="18"/>
  <c r="L313" i="18"/>
  <c r="L315" i="18"/>
  <c r="L316" i="18"/>
  <c r="L323" i="18"/>
  <c r="L324" i="18"/>
  <c r="L325" i="18"/>
  <c r="L326" i="18"/>
  <c r="L327" i="18"/>
  <c r="L329" i="18"/>
  <c r="L330" i="18"/>
  <c r="L331" i="18"/>
  <c r="L332" i="18"/>
  <c r="L333" i="18"/>
  <c r="L334" i="18"/>
  <c r="L335" i="18" s="1"/>
  <c r="L340" i="18"/>
  <c r="L341" i="18"/>
  <c r="L343" i="18"/>
  <c r="L344" i="18"/>
  <c r="L347" i="18"/>
  <c r="L348" i="18"/>
  <c r="L349" i="18"/>
  <c r="L352" i="18"/>
  <c r="L354" i="18"/>
  <c r="L355" i="18"/>
  <c r="L356" i="18"/>
  <c r="L357" i="18"/>
  <c r="L358" i="18"/>
  <c r="L359" i="18"/>
  <c r="L361" i="18"/>
  <c r="L362" i="18"/>
  <c r="L363" i="18"/>
  <c r="L364" i="18"/>
  <c r="L365" i="18"/>
  <c r="L366" i="18"/>
  <c r="L367" i="18"/>
  <c r="L368" i="18"/>
  <c r="L369" i="18"/>
  <c r="L372" i="18"/>
  <c r="L373" i="18" s="1"/>
  <c r="L374" i="18"/>
  <c r="L376" i="18"/>
  <c r="L378" i="18"/>
  <c r="L379" i="18"/>
  <c r="L380" i="18"/>
  <c r="L381" i="18"/>
  <c r="L383" i="18"/>
  <c r="L385" i="18"/>
  <c r="L386" i="18"/>
  <c r="L387" i="18"/>
  <c r="L389" i="18"/>
  <c r="L390" i="18" s="1"/>
  <c r="L391" i="18"/>
  <c r="L393" i="18"/>
  <c r="L394" i="18"/>
  <c r="L395" i="18"/>
  <c r="L396" i="18"/>
  <c r="L397" i="18"/>
  <c r="L398" i="18" s="1"/>
  <c r="L399" i="18" s="1"/>
  <c r="L400" i="18" s="1"/>
  <c r="L401" i="18" s="1"/>
  <c r="L402" i="18"/>
  <c r="L403" i="18"/>
  <c r="L405" i="18"/>
  <c r="L406" i="18"/>
  <c r="L407" i="18"/>
  <c r="L408" i="18"/>
  <c r="L409" i="18"/>
  <c r="L410" i="18"/>
  <c r="L411" i="18"/>
  <c r="L412" i="18"/>
  <c r="L413" i="18"/>
  <c r="L414" i="18"/>
  <c r="L415" i="18"/>
  <c r="L416" i="18"/>
  <c r="L417" i="18"/>
  <c r="L420" i="18"/>
  <c r="L421" i="18"/>
  <c r="L422" i="18"/>
  <c r="L423" i="18" s="1"/>
  <c r="L424" i="18" s="1"/>
  <c r="L425" i="18"/>
  <c r="L426" i="18"/>
  <c r="L429" i="18"/>
  <c r="L430" i="18"/>
  <c r="L431" i="18"/>
  <c r="K432" i="18" s="1"/>
  <c r="L433" i="18"/>
  <c r="L434" i="18"/>
  <c r="L435" i="18"/>
  <c r="L436" i="18"/>
  <c r="L437" i="18"/>
  <c r="L438" i="18"/>
  <c r="L440" i="18"/>
  <c r="L441" i="18"/>
  <c r="L442" i="18"/>
  <c r="L443" i="18"/>
  <c r="L444" i="18"/>
  <c r="L447" i="18"/>
  <c r="L450" i="18"/>
  <c r="L452" i="18"/>
  <c r="L453" i="18"/>
  <c r="L454" i="18" s="1"/>
  <c r="L455" i="18"/>
  <c r="L457" i="18"/>
  <c r="L458" i="18"/>
  <c r="L459" i="18"/>
  <c r="L460" i="18"/>
  <c r="L461" i="18"/>
  <c r="L462" i="18"/>
  <c r="L464" i="18"/>
  <c r="L467" i="18"/>
  <c r="L468" i="18"/>
  <c r="L470" i="18"/>
  <c r="L472" i="18"/>
  <c r="L473" i="18"/>
  <c r="L474" i="18"/>
  <c r="L476" i="18"/>
  <c r="L477" i="18"/>
  <c r="L479" i="18"/>
  <c r="L481" i="18"/>
  <c r="L482" i="18"/>
  <c r="L483" i="18"/>
  <c r="L484" i="18"/>
  <c r="L485" i="18"/>
  <c r="L486" i="18"/>
  <c r="L487" i="18"/>
  <c r="L488" i="18"/>
  <c r="L489" i="18"/>
  <c r="L490" i="18"/>
  <c r="L491" i="18"/>
  <c r="L492" i="18"/>
  <c r="L493" i="18"/>
  <c r="L494" i="18"/>
  <c r="L496" i="18"/>
  <c r="L497" i="18"/>
  <c r="L498" i="18"/>
  <c r="L499" i="18"/>
  <c r="L501" i="18"/>
  <c r="L503" i="18"/>
  <c r="L505" i="18"/>
  <c r="L506" i="18"/>
  <c r="L507" i="18"/>
  <c r="L508" i="18"/>
  <c r="L509" i="18"/>
  <c r="L511" i="18"/>
  <c r="L512" i="18"/>
  <c r="L513" i="18"/>
  <c r="L514" i="18"/>
  <c r="L515" i="18"/>
  <c r="L517" i="18"/>
  <c r="L520" i="18"/>
  <c r="L521" i="18"/>
  <c r="L522" i="18"/>
  <c r="L524" i="18"/>
  <c r="L525" i="18" s="1"/>
  <c r="L526" i="18" s="1"/>
  <c r="L527" i="18"/>
  <c r="L528" i="18"/>
  <c r="L529" i="18"/>
  <c r="L530" i="18"/>
  <c r="L531" i="18"/>
  <c r="L532" i="18"/>
  <c r="L533" i="18"/>
  <c r="L534" i="18"/>
  <c r="L535" i="18"/>
  <c r="L536" i="18"/>
  <c r="L537" i="18"/>
  <c r="L538" i="18"/>
  <c r="L539" i="18"/>
  <c r="L541" i="18"/>
  <c r="L542" i="18"/>
  <c r="L543" i="18"/>
  <c r="L544" i="18"/>
  <c r="L547" i="18"/>
  <c r="L550" i="18"/>
  <c r="L551" i="18"/>
  <c r="L552" i="18"/>
  <c r="L553" i="18"/>
  <c r="L554" i="18"/>
  <c r="L555" i="18"/>
  <c r="L556" i="18"/>
  <c r="L557" i="18"/>
  <c r="L559" i="18"/>
  <c r="L560" i="18"/>
  <c r="L561" i="18"/>
  <c r="L562" i="18"/>
  <c r="L563" i="18"/>
  <c r="L564" i="18"/>
  <c r="L565" i="18"/>
  <c r="L566" i="18"/>
  <c r="L567" i="18"/>
  <c r="L568" i="18"/>
  <c r="L569" i="18"/>
  <c r="L571" i="18"/>
  <c r="L573" i="18"/>
  <c r="L574" i="18"/>
  <c r="L575" i="18"/>
  <c r="L576" i="18"/>
  <c r="L577" i="18"/>
  <c r="L578" i="18"/>
  <c r="L579" i="18"/>
  <c r="L580" i="18"/>
  <c r="L581" i="18"/>
  <c r="L582" i="18"/>
  <c r="L583" i="18"/>
  <c r="L585" i="18"/>
  <c r="L586" i="18"/>
  <c r="L588" i="18"/>
  <c r="L589" i="18"/>
  <c r="L590" i="18"/>
  <c r="L594" i="18"/>
  <c r="L595" i="18"/>
  <c r="L596" i="18"/>
  <c r="L600" i="18"/>
  <c r="L601" i="18"/>
  <c r="L602" i="18"/>
  <c r="L604" i="18"/>
  <c r="L605" i="18"/>
  <c r="L607" i="18"/>
  <c r="L610" i="18"/>
  <c r="L611" i="18"/>
  <c r="L612" i="18"/>
  <c r="L613" i="18"/>
  <c r="L615" i="18"/>
  <c r="L616" i="18"/>
  <c r="L617" i="18"/>
  <c r="L618" i="18"/>
  <c r="L619" i="18"/>
  <c r="L620" i="18"/>
  <c r="L621" i="18"/>
  <c r="L626" i="18"/>
  <c r="L627" i="18"/>
  <c r="L629" i="18"/>
  <c r="L630" i="18"/>
  <c r="L631" i="18"/>
  <c r="L632" i="18"/>
  <c r="L633" i="18"/>
  <c r="L634" i="18"/>
  <c r="L635" i="18" s="1"/>
  <c r="L637" i="18"/>
  <c r="L638" i="18"/>
  <c r="L639" i="18"/>
  <c r="L640" i="18"/>
  <c r="L641" i="18"/>
  <c r="L642" i="18" s="1"/>
  <c r="L643" i="18"/>
  <c r="L645" i="18"/>
  <c r="L646" i="18"/>
  <c r="L647" i="18"/>
  <c r="L648" i="18"/>
  <c r="L650" i="18"/>
  <c r="L651" i="18"/>
  <c r="L652" i="18"/>
  <c r="L653" i="18"/>
  <c r="L654" i="18"/>
  <c r="L655" i="18"/>
  <c r="L656" i="18"/>
  <c r="L657" i="18"/>
  <c r="L658" i="18" s="1"/>
  <c r="L659" i="18"/>
  <c r="L660" i="18"/>
  <c r="L663" i="18"/>
  <c r="L664" i="18"/>
  <c r="L665" i="18"/>
  <c r="L666" i="18"/>
  <c r="L669" i="18"/>
  <c r="L670" i="18"/>
  <c r="L672" i="18"/>
  <c r="L674" i="18"/>
  <c r="L675" i="18"/>
  <c r="L676" i="18" s="1"/>
  <c r="L677" i="18"/>
  <c r="L685" i="18"/>
  <c r="L686" i="18"/>
  <c r="L690" i="18"/>
  <c r="L696" i="18"/>
  <c r="L697" i="18"/>
  <c r="L700" i="18"/>
  <c r="L701" i="18"/>
  <c r="L704" i="18"/>
  <c r="L712" i="18"/>
  <c r="L714" i="18"/>
  <c r="L715" i="18"/>
  <c r="L718" i="18"/>
  <c r="L720" i="18"/>
  <c r="L721" i="18"/>
  <c r="L722" i="18"/>
  <c r="L726" i="18"/>
  <c r="L727" i="18"/>
  <c r="L728" i="18"/>
  <c r="L730" i="18"/>
  <c r="L731" i="18"/>
  <c r="L732" i="18"/>
  <c r="L735" i="18"/>
  <c r="L736" i="18" s="1"/>
  <c r="L742" i="18"/>
  <c r="L743" i="18" s="1"/>
  <c r="L745" i="18"/>
  <c r="L746" i="18"/>
  <c r="L752" i="18"/>
  <c r="L754" i="18"/>
  <c r="L755" i="18"/>
  <c r="L756" i="18"/>
  <c r="L757" i="18"/>
  <c r="L758" i="18"/>
  <c r="L759" i="18"/>
  <c r="L760" i="18"/>
  <c r="L763" i="18"/>
  <c r="L767" i="18"/>
  <c r="L769" i="18"/>
  <c r="L771" i="18"/>
  <c r="L773" i="18"/>
  <c r="L775" i="18"/>
  <c r="L781" i="18"/>
  <c r="L789" i="18"/>
  <c r="L790" i="18"/>
  <c r="L791" i="18"/>
  <c r="L792" i="18"/>
  <c r="L796" i="18"/>
  <c r="L799" i="18"/>
  <c r="L800" i="18"/>
  <c r="L801" i="18"/>
  <c r="L802" i="18"/>
  <c r="L805" i="18"/>
  <c r="L807" i="18"/>
  <c r="L808" i="18"/>
  <c r="L809" i="18"/>
  <c r="L810" i="18"/>
  <c r="L812" i="18"/>
  <c r="L813" i="18"/>
  <c r="L814" i="18"/>
  <c r="L817" i="18"/>
  <c r="L818" i="18"/>
  <c r="L821" i="18"/>
  <c r="G823" i="18"/>
  <c r="R823" i="18"/>
  <c r="L622" i="18" l="1"/>
  <c r="L623" i="18" s="1"/>
  <c r="L624" i="18" s="1"/>
  <c r="L625" i="18" s="1"/>
  <c r="K823" i="18"/>
  <c r="K826"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<sst xmlns="http://schemas.openxmlformats.org/spreadsheetml/2006/main" count="8043" uniqueCount="2418">
  <si>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</si>
  <si>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</si>
  <si>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</si>
  <si>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</si>
  <si>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</si>
  <si>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</si>
  <si>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</si>
  <si>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</si>
  <si>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</si>
  <si>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</si>
  <si>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</si>
  <si>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</si>
  <si>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</si>
  <si>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</si>
  <si>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</si>
  <si>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</si>
  <si>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</si>
  <si>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</si>
  <si>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</si>
  <si>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</si>
  <si>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</si>
  <si>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</si>
  <si>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</si>
  <si>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</si>
  <si>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</si>
  <si>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</si>
  <si>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</si>
  <si>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</si>
  <si>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</si>
  <si>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</si>
  <si>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</si>
  <si>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</si>
  <si>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</si>
  <si>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</si>
  <si>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</si>
  <si>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</si>
  <si>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</si>
  <si>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</si>
  <si>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</si>
  <si>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</si>
  <si>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</si>
  <si>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</si>
  <si>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</si>
  <si>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</si>
  <si>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</si>
  <si>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</si>
  <si>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</si>
  <si>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</si>
  <si>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</si>
  <si>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</si>
  <si>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</si>
  <si>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</si>
  <si>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</si>
  <si>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</si>
  <si>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</si>
  <si>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</si>
  <si>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</si>
  <si>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</si>
  <si>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</si>
  <si>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</si>
  <si>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</si>
  <si>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</si>
  <si>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</si>
  <si>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</si>
  <si>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</si>
  <si>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</si>
  <si>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</si>
  <si>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</si>
  <si>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</si>
  <si>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</si>
  <si>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</si>
  <si>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</si>
  <si>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</si>
  <si>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</si>
  <si>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</si>
  <si>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</si>
  <si>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</si>
  <si>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</si>
  <si>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</si>
  <si>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</si>
  <si>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</si>
  <si>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</si>
  <si>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</si>
  <si>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</si>
  <si>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</si>
  <si>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</si>
  <si>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</si>
  <si>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</si>
  <si>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</si>
  <si>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</si>
  <si>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</si>
  <si>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</si>
  <si>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</si>
  <si>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</si>
  <si>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</si>
  <si>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</si>
  <si>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</si>
  <si>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</si>
  <si>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</si>
  <si>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</si>
  <si>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</si>
  <si>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</si>
  <si>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</si>
  <si>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</si>
  <si>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</si>
  <si>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</si>
  <si>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</si>
  <si>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</si>
  <si>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</si>
  <si>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</si>
  <si>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</si>
  <si>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</si>
  <si>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</si>
  <si>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</si>
  <si>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</si>
  <si>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</si>
  <si>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</si>
  <si>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</si>
  <si>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</si>
  <si>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</si>
  <si>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</si>
  <si>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</si>
  <si>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</si>
  <si>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</si>
  <si>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</si>
  <si>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</si>
  <si>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</si>
  <si>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</si>
  <si>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</si>
  <si>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</si>
  <si>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</si>
  <si>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</si>
  <si>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</si>
  <si>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</si>
  <si>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</si>
  <si>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</si>
  <si>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</si>
  <si>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</si>
  <si>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</si>
  <si>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</si>
  <si>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</si>
  <si>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</si>
  <si>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</si>
  <si>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</si>
  <si>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</si>
  <si>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</si>
  <si>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</si>
  <si>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</si>
  <si>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</si>
  <si>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</si>
  <si>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</si>
  <si>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</si>
  <si>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</si>
  <si>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</si>
  <si>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</si>
  <si>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</si>
  <si>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</si>
  <si>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</si>
  <si>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</si>
  <si>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</si>
  <si>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</si>
  <si>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</si>
  <si>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</si>
  <si>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</si>
  <si>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</si>
  <si>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</si>
  <si>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</si>
  <si>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</si>
  <si>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</si>
  <si>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</si>
  <si>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</si>
  <si>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</si>
  <si>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</si>
  <si>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</si>
  <si>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</si>
  <si>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</si>
  <si>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</si>
  <si>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</si>
  <si>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</si>
  <si>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</si>
  <si>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</si>
  <si>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</si>
  <si>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</si>
  <si>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</si>
  <si>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</si>
  <si>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</si>
  <si>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</si>
  <si>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</si>
  <si>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</si>
  <si>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</si>
  <si>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</si>
  <si>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</si>
  <si>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</si>
  <si>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</si>
  <si>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</si>
  <si>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</si>
  <si>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</si>
  <si>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</si>
  <si>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</si>
  <si>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</si>
  <si>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</si>
  <si>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</si>
  <si>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</si>
  <si>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</si>
  <si>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</si>
  <si>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</si>
  <si>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</si>
  <si>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</si>
  <si>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</si>
  <si>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</si>
  <si>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</si>
  <si>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</si>
  <si>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</si>
  <si>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</si>
  <si>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</si>
  <si>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</si>
  <si>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</si>
  <si>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</si>
  <si>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</si>
  <si>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</si>
  <si>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</si>
  <si>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</si>
  <si>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</si>
  <si>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</si>
  <si>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</si>
  <si>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</si>
  <si>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</si>
  <si>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</si>
  <si>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</si>
  <si>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</si>
  <si>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</si>
  <si>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</si>
  <si>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</si>
  <si>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</si>
  <si>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</si>
  <si>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</si>
  <si>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</si>
  <si>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</si>
  <si>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</si>
  <si>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</si>
  <si>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</si>
  <si>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</si>
  <si>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</si>
  <si>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</si>
  <si>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</si>
  <si>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</si>
  <si>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</si>
  <si>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</si>
  <si>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</si>
  <si>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</si>
  <si>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</si>
  <si>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</si>
  <si>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</si>
  <si>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</si>
  <si>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</si>
  <si>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</si>
  <si>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</si>
  <si>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</si>
  <si>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</si>
  <si>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</si>
  <si>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</si>
  <si>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</si>
  <si>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</si>
  <si>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</si>
  <si>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</si>
  <si>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</si>
  <si>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</si>
  <si>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</si>
  <si>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</si>
  <si>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</si>
  <si>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</si>
  <si>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</si>
  <si>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</si>
  <si>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</si>
  <si>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</si>
  <si>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</si>
  <si>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</si>
  <si>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</si>
  <si>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</si>
  <si>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</si>
  <si>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</si>
  <si>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</si>
  <si>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</si>
  <si>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</si>
  <si>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</si>
  <si>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</si>
  <si>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</si>
  <si>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</si>
  <si>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</si>
  <si>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</si>
  <si>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</si>
  <si>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</si>
  <si>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</si>
  <si>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</si>
  <si>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</si>
  <si>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</si>
  <si>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</si>
  <si>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</si>
  <si>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</si>
  <si>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</si>
  <si>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</si>
  <si>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</si>
  <si>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</si>
  <si>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</si>
  <si>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</si>
  <si>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</si>
  <si>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</si>
  <si>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</si>
  <si>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</si>
  <si>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</si>
  <si>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</si>
  <si>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</si>
  <si>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</si>
  <si>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</si>
  <si>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</si>
  <si>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</si>
  <si>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</si>
  <si>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</si>
  <si>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</si>
  <si>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</si>
  <si>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</si>
  <si>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</si>
  <si>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</si>
  <si>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</si>
  <si>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</si>
  <si>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</si>
  <si>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</si>
  <si>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</si>
  <si>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</si>
  <si>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</si>
  <si>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</si>
  <si>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</si>
  <si>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</si>
  <si>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</si>
  <si>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</si>
  <si>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</si>
  <si>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</si>
  <si>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</si>
  <si>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</si>
  <si>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</si>
  <si>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</si>
  <si>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</si>
  <si>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</si>
  <si>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</si>
  <si>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</si>
  <si>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</si>
  <si>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</si>
  <si>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</si>
  <si>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</si>
  <si>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</si>
  <si>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</si>
  <si>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</si>
  <si>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</si>
  <si>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</si>
  <si>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</si>
  <si>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</si>
  <si>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</si>
  <si>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</si>
  <si>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</si>
  <si>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</si>
  <si>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</si>
  <si>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</si>
  <si>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</si>
  <si>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</si>
  <si>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</si>
  <si>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</si>
  <si>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</si>
  <si>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</si>
  <si>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</si>
  <si>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</si>
  <si>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</si>
  <si>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</si>
  <si>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</si>
  <si>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</si>
  <si>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</si>
  <si>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</si>
  <si>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</si>
  <si>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</si>
  <si>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</si>
  <si>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</si>
  <si>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</si>
  <si>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</si>
  <si>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</si>
  <si>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</si>
  <si>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</si>
  <si>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</si>
  <si>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</si>
  <si>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</si>
  <si>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</si>
  <si>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</si>
  <si>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</si>
  <si>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</si>
  <si>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</si>
  <si>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</si>
  <si>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</si>
  <si>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</si>
  <si>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</si>
  <si>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</si>
  <si>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</si>
  <si>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</si>
  <si>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</si>
  <si>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</si>
  <si>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</si>
  <si>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</si>
  <si>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</si>
  <si>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</si>
  <si>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</si>
  <si>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</si>
  <si>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</si>
  <si>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</si>
  <si>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</si>
  <si>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</si>
  <si>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</si>
  <si>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</si>
  <si>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</si>
  <si>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</si>
  <si>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</si>
  <si>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</si>
  <si>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</si>
  <si>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</si>
  <si>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</si>
  <si>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</si>
  <si>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</si>
  <si>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</si>
  <si>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</si>
  <si>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</si>
  <si>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</si>
  <si>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</si>
  <si>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</si>
  <si>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</si>
  <si>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</si>
  <si>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</si>
  <si>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</si>
  <si>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</si>
  <si>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</si>
  <si>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</si>
  <si>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</si>
  <si>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</si>
  <si>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</si>
  <si>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</si>
  <si>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</si>
  <si>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</si>
  <si>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</si>
  <si>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</si>
  <si>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</si>
  <si>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</si>
  <si>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</si>
  <si>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</si>
  <si>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</si>
  <si>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</si>
  <si>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</si>
  <si>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</si>
  <si>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</si>
  <si>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</si>
  <si>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</si>
  <si>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</si>
  <si>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</si>
  <si>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</si>
  <si>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</si>
  <si>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</si>
  <si>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</si>
  <si>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</si>
  <si>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</si>
  <si>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</si>
  <si>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</si>
  <si>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</si>
  <si>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</si>
  <si>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</si>
  <si>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</si>
  <si>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</si>
  <si>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</si>
  <si>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</si>
  <si>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</si>
  <si>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</si>
  <si>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</si>
  <si>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</si>
  <si>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</si>
  <si>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</si>
  <si>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</si>
  <si>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</si>
  <si>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</si>
  <si>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</si>
  <si>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</si>
  <si>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</si>
  <si>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</si>
  <si>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</si>
  <si>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</si>
  <si>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</si>
  <si>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</si>
  <si>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</si>
  <si>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</si>
  <si>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</si>
  <si>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</si>
  <si>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</si>
  <si>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</si>
  <si>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</si>
  <si>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</si>
  <si>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</si>
  <si>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</si>
  <si>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</si>
  <si>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</si>
  <si>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</si>
  <si>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</si>
  <si>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</si>
  <si>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</si>
  <si>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</si>
  <si>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</si>
  <si>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</si>
  <si>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</si>
  <si>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</si>
  <si>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</si>
  <si>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</si>
  <si>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</si>
  <si>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</si>
  <si>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</si>
  <si>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</si>
  <si>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</si>
  <si>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</si>
  <si>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</si>
  <si>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</si>
  <si>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</si>
  <si>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</si>
  <si>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</si>
  <si>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</si>
  <si>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</si>
  <si>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</si>
  <si>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</si>
  <si>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</si>
  <si>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</si>
  <si>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</si>
  <si>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</si>
  <si>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</si>
  <si>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</si>
  <si>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</si>
  <si>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</si>
  <si>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</si>
  <si>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</si>
  <si>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</si>
  <si>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</si>
  <si>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</si>
  <si>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</si>
  <si>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</si>
  <si>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</si>
  <si>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</si>
  <si>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</si>
  <si>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</si>
  <si>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</si>
  <si>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</si>
  <si>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</si>
  <si>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</si>
  <si>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</si>
  <si>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</si>
  <si>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</si>
  <si>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</si>
  <si>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</si>
  <si>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</si>
  <si>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</si>
  <si>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</si>
  <si>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</si>
  <si>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</si>
  <si>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</si>
  <si>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</si>
  <si>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</si>
  <si>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</si>
  <si>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</si>
  <si>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</si>
  <si>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</si>
  <si>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</si>
  <si>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</si>
  <si>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</si>
  <si>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</si>
  <si>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</si>
  <si>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</si>
  <si>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</si>
  <si>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</si>
  <si>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</si>
  <si>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</si>
  <si>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</si>
  <si>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</si>
  <si>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</si>
  <si>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</si>
  <si>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</si>
  <si>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</si>
  <si>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</si>
  <si>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</si>
  <si>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</si>
  <si>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</si>
  <si>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</si>
  <si>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</si>
  <si>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</si>
  <si>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</si>
  <si>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</si>
  <si>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</si>
  <si>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</si>
  <si>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</si>
  <si>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</si>
  <si>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</si>
  <si>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</si>
  <si>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</si>
  <si>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</si>
  <si>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</si>
  <si>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</si>
  <si>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</si>
  <si>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</si>
  <si>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</si>
  <si>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</si>
  <si>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</si>
  <si>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</si>
  <si>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</si>
  <si>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</si>
  <si>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</si>
  <si>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</si>
  <si>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</si>
  <si>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</si>
  <si>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</si>
  <si>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</si>
  <si>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</si>
  <si>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</si>
  <si>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</si>
  <si>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</si>
  <si>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</si>
  <si>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</si>
  <si>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</si>
  <si>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</si>
  <si>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</si>
  <si>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</si>
  <si>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</si>
  <si>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</si>
  <si>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</si>
  <si>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</si>
  <si>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</si>
  <si>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</si>
  <si>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</si>
  <si>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</si>
  <si>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</si>
  <si>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</si>
  <si>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</si>
  <si>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</si>
  <si>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</si>
  <si>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</si>
  <si>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</si>
  <si>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</si>
  <si>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</si>
  <si>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</si>
  <si>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</si>
  <si>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</si>
  <si>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</si>
  <si>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</si>
  <si>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</si>
  <si>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</si>
  <si>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</si>
  <si>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</si>
  <si>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</si>
  <si>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</si>
  <si>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</si>
  <si>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</si>
  <si>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</si>
  <si>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</si>
  <si>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</si>
  <si>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</si>
  <si>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</si>
  <si>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</si>
  <si>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</si>
  <si>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</si>
  <si>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</si>
  <si>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</si>
  <si>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</si>
  <si>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</si>
  <si>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</si>
  <si>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</si>
  <si>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</si>
  <si>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</si>
  <si>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</si>
  <si>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</si>
  <si>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</si>
  <si>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</si>
  <si>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</si>
  <si>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</si>
  <si>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</si>
  <si>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</si>
  <si>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</si>
  <si>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</si>
  <si>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</si>
  <si>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</si>
  <si>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</si>
  <si>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</si>
  <si>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</si>
  <si>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</si>
  <si>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</si>
  <si>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</si>
  <si>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</si>
  <si>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</si>
  <si>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</si>
  <si>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</si>
  <si>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</si>
  <si>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</si>
  <si>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</si>
  <si>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</si>
  <si>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</si>
  <si>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</si>
  <si>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</si>
  <si>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</si>
  <si>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</si>
  <si>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</si>
  <si>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</si>
  <si>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</si>
  <si>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</si>
  <si>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</si>
  <si>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</si>
  <si>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</si>
  <si>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</si>
  <si>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</si>
  <si>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</si>
  <si>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</si>
  <si>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</si>
  <si>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</si>
  <si>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</si>
  <si>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</si>
  <si>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</si>
  <si>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</si>
  <si>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</si>
  <si>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</si>
  <si>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</si>
  <si>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</si>
  <si>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</si>
  <si>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</si>
  <si>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</si>
  <si>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</si>
  <si>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</si>
  <si>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</si>
  <si>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</si>
  <si>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</si>
  <si>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</si>
  <si>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</si>
  <si>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</si>
  <si>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</si>
  <si>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</si>
  <si>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</si>
  <si>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</si>
  <si>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</si>
  <si>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</si>
  <si>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</si>
  <si>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</si>
  <si>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</si>
  <si>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</si>
  <si>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</si>
  <si>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</si>
  <si>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</si>
  <si>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</si>
  <si>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</si>
  <si>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</si>
  <si>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</si>
  <si>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</si>
  <si>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</si>
  <si>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</si>
  <si>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</si>
  <si>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</si>
  <si>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</si>
  <si>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</si>
  <si>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</si>
  <si>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</si>
  <si>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</si>
  <si>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</si>
  <si>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</si>
  <si>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</si>
  <si>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</si>
  <si>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</si>
  <si>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</si>
  <si>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</si>
  <si>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</si>
  <si>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</si>
  <si>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</si>
  <si>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</si>
  <si>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</si>
  <si>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</si>
  <si>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</si>
  <si>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</si>
  <si>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</si>
  <si>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</si>
  <si>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</si>
  <si>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</si>
  <si>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</si>
  <si>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</si>
  <si>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</si>
  <si>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</si>
  <si>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</si>
  <si>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</si>
  <si>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</si>
  <si>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</si>
  <si>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</si>
  <si>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</si>
  <si>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</si>
  <si>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</si>
  <si>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</si>
  <si>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</si>
  <si>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</si>
  <si>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</si>
  <si>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</si>
  <si>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</si>
  <si>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</si>
  <si>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</si>
  <si>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</si>
  <si>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</si>
  <si>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</si>
  <si>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</si>
  <si>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</si>
  <si>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</si>
  <si>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</si>
  <si>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</si>
  <si>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</si>
  <si>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</si>
  <si>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</si>
  <si>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</si>
  <si>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</si>
  <si>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</si>
  <si>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</si>
  <si>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</si>
  <si>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</si>
  <si>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</si>
  <si>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</si>
  <si>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</si>
  <si>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</si>
  <si>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</si>
  <si>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</si>
  <si>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</si>
  <si>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</si>
  <si>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</si>
  <si>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</si>
  <si>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</si>
  <si>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</si>
  <si>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</si>
  <si>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</si>
  <si>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</si>
  <si>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</si>
  <si>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</si>
  <si>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</si>
  <si>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</si>
  <si>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</si>
  <si>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</si>
  <si>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</si>
  <si>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</si>
  <si>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</si>
  <si>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</si>
  <si>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</si>
  <si>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</si>
  <si>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</si>
  <si>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</si>
  <si>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</si>
  <si>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</si>
  <si>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</si>
  <si>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</si>
  <si>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</si>
  <si>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</si>
  <si>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</si>
  <si>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</si>
  <si>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</si>
  <si>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</si>
  <si>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</si>
  <si>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</si>
  <si>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</si>
  <si>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</si>
  <si>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</si>
  <si>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</si>
  <si>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</si>
  <si>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</si>
  <si>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</si>
  <si>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</si>
  <si>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</si>
  <si>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</si>
  <si>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</si>
  <si>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</si>
  <si>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</si>
  <si>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</si>
  <si>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</si>
  <si>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</si>
  <si>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</si>
  <si>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</si>
  <si>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</si>
  <si>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</si>
  <si>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</si>
  <si>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</si>
  <si>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</si>
  <si>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</si>
  <si>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</si>
  <si>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</si>
  <si>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</si>
  <si>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</si>
  <si>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</si>
  <si>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</si>
  <si>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</si>
  <si>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</si>
  <si>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</si>
  <si>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</si>
  <si>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</si>
  <si>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</si>
  <si>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</si>
  <si>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</si>
  <si>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</si>
  <si>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</si>
  <si>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</si>
  <si>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</si>
  <si>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</si>
  <si>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</si>
  <si>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</si>
  <si>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</si>
  <si>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</si>
  <si>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</si>
  <si>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</si>
  <si>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</si>
  <si>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</si>
  <si>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</si>
  <si>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</si>
  <si>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</si>
  <si>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</si>
  <si>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</si>
  <si>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</si>
  <si>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</si>
  <si>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</si>
  <si>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</si>
  <si>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</si>
  <si>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</si>
  <si>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</si>
  <si>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</si>
  <si>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</si>
  <si>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</si>
  <si>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</si>
  <si>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</si>
  <si>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</si>
  <si>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</si>
  <si>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</si>
  <si>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</si>
  <si>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</si>
  <si>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</si>
  <si>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</si>
  <si>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</si>
  <si>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</si>
  <si>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</si>
  <si>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</si>
  <si>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</si>
  <si>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</si>
  <si>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</si>
  <si>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</si>
  <si>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</si>
  <si>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</si>
  <si>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</si>
  <si>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</si>
  <si>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</si>
  <si>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</si>
  <si>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</si>
  <si>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</si>
  <si>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</si>
  <si>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</si>
  <si>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</si>
  <si>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</si>
  <si>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</si>
  <si>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</si>
  <si>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</si>
  <si>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</si>
  <si>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</si>
  <si>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</si>
  <si>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</si>
  <si>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</si>
  <si>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</si>
  <si>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</si>
  <si>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</si>
  <si>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</si>
  <si>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</si>
  <si>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</si>
  <si>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</si>
  <si>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</si>
  <si>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</si>
  <si>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</si>
  <si>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</si>
  <si>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</si>
  <si>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</si>
  <si>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</si>
  <si>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</si>
  <si>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</si>
  <si>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</si>
  <si>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</si>
  <si>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</si>
  <si>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</si>
  <si>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</si>
  <si>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</si>
  <si>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</si>
  <si>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</si>
  <si>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</si>
  <si>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</si>
  <si>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</si>
  <si>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</si>
  <si>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</si>
  <si>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</si>
  <si>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</si>
  <si>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</si>
  <si>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</si>
  <si>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</si>
  <si>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</si>
  <si>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</si>
  <si>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</si>
  <si>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</si>
  <si>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</si>
  <si>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</si>
  <si>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</si>
  <si>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</si>
  <si>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</si>
  <si>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</si>
  <si>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</si>
  <si>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</si>
  <si>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</si>
  <si>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</si>
  <si>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</si>
  <si>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</si>
  <si>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</si>
  <si>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</si>
  <si>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</si>
  <si>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</si>
  <si>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</si>
  <si>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</si>
  <si>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</si>
  <si>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</si>
  <si>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</si>
  <si>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</si>
  <si>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</si>
  <si>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</si>
  <si>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</si>
  <si>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</si>
  <si>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</si>
  <si>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</si>
  <si>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</si>
  <si>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</si>
  <si>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</si>
  <si>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</si>
  <si>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</si>
  <si>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</si>
  <si>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</si>
  <si>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</si>
  <si>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</si>
  <si>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</si>
  <si>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</si>
  <si>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</si>
  <si>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</si>
  <si>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</si>
  <si>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</si>
  <si>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</si>
  <si>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</si>
  <si>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</si>
  <si>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</si>
  <si>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</si>
  <si>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</si>
  <si>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</si>
  <si>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</si>
  <si>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</si>
  <si>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</si>
  <si>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</si>
  <si>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</si>
  <si>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</si>
  <si>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</si>
  <si>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</si>
  <si>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</si>
  <si>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</si>
  <si>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</si>
  <si>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</si>
  <si>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</si>
  <si>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</si>
  <si>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</si>
  <si>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</si>
  <si>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</si>
  <si>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</si>
  <si>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</si>
  <si>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</si>
  <si>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</si>
  <si>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</si>
  <si>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</si>
  <si>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</si>
  <si>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</si>
  <si>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</si>
  <si>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</si>
  <si>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</si>
  <si>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</si>
  <si>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</si>
  <si>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</si>
  <si>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</si>
  <si>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</si>
  <si>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</si>
  <si>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</si>
  <si>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</si>
  <si>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</si>
  <si>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</si>
  <si>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</si>
  <si>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</si>
  <si>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</si>
  <si>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</si>
  <si>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</si>
  <si>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</si>
  <si>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</si>
  <si>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</si>
  <si>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</si>
  <si>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</si>
  <si>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</si>
  <si>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</si>
  <si>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</si>
  <si>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</si>
  <si>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</si>
  <si>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</si>
  <si>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</si>
  <si>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</si>
  <si>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</si>
  <si>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</si>
  <si>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</si>
  <si>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</si>
  <si>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</si>
  <si>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</si>
  <si>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</si>
  <si>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</si>
  <si>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</si>
  <si>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</si>
  <si>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</si>
  <si>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</si>
  <si>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</si>
  <si>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</si>
  <si>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</si>
  <si>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</si>
  <si>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</si>
  <si>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</si>
  <si>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</si>
  <si>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</si>
  <si>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</si>
  <si>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</si>
  <si>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</si>
  <si>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</si>
  <si>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</si>
  <si>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</si>
  <si>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</si>
  <si>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</si>
  <si>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</si>
  <si>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</si>
  <si>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</si>
  <si>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</si>
  <si>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</si>
  <si>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</si>
  <si>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</si>
  <si>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</si>
  <si>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</si>
  <si>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</si>
  <si>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</si>
  <si>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</si>
  <si>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</si>
  <si>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</si>
  <si>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</si>
  <si>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</si>
  <si>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</si>
  <si>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</si>
  <si>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</si>
  <si>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</si>
  <si>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</si>
  <si>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</si>
  <si>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</si>
  <si>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</si>
  <si>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</si>
  <si>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</si>
  <si>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</si>
  <si>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</si>
  <si>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</si>
  <si>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</si>
  <si>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</si>
  <si>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</si>
  <si>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</si>
  <si>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</si>
  <si>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</si>
  <si>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</si>
  <si>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</si>
  <si>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</si>
  <si>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</si>
  <si>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</si>
  <si>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</si>
  <si>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</si>
  <si>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</si>
  <si>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</si>
  <si>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</si>
  <si>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</si>
  <si>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</si>
  <si>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</si>
  <si>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</si>
  <si>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</si>
  <si>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</si>
  <si>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</si>
  <si>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</si>
  <si>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</si>
  <si>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</si>
  <si>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</si>
  <si>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</si>
  <si>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</si>
  <si>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</si>
  <si>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</si>
  <si>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</si>
  <si>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</si>
  <si>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</si>
  <si>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</si>
  <si>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</si>
  <si>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</si>
  <si>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</si>
  <si>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</si>
  <si>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</si>
  <si>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</si>
  <si>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</si>
  <si>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</si>
  <si>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</si>
  <si>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</si>
  <si>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</si>
  <si>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</si>
  <si>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</si>
  <si>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</si>
  <si>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</si>
  <si>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</si>
  <si>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</si>
  <si>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</si>
  <si>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</si>
  <si>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</si>
  <si>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</si>
  <si>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</si>
  <si>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</si>
  <si>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</si>
  <si>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</si>
  <si>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</si>
  <si>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</si>
  <si>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</si>
  <si>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</si>
  <si>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</si>
  <si>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</si>
  <si>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</si>
  <si>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</si>
  <si>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</si>
  <si>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</si>
  <si>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</si>
  <si>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</si>
  <si>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</si>
  <si>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</si>
  <si>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</si>
  <si>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</si>
  <si>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</si>
  <si>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</si>
  <si>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</si>
  <si>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</si>
  <si>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</si>
  <si>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</si>
  <si>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</si>
  <si>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</si>
  <si>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</si>
  <si>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</si>
  <si>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</si>
  <si>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</si>
  <si>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</si>
  <si>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</si>
  <si>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</si>
  <si>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</si>
  <si>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</si>
  <si>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</si>
  <si>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</si>
  <si>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</si>
  <si>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</si>
  <si>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</si>
  <si>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</si>
  <si>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</si>
  <si>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</si>
  <si>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</si>
  <si>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</si>
  <si>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</si>
  <si>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</si>
  <si>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</si>
  <si>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</si>
  <si>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</si>
  <si>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</si>
  <si>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</si>
  <si>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</si>
  <si>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</si>
  <si>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</si>
  <si>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</si>
  <si>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</si>
  <si>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</si>
  <si>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</si>
  <si>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</si>
  <si>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</si>
  <si>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</si>
  <si>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</si>
  <si>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</si>
  <si>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</si>
  <si>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</si>
  <si>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</si>
  <si>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</si>
  <si>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</si>
  <si>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</si>
  <si>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</si>
  <si>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</si>
  <si>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</si>
  <si>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</si>
  <si>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</si>
  <si>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</si>
  <si>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</si>
  <si>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</si>
  <si>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</si>
  <si>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</si>
  <si>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</si>
  <si>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</si>
  <si>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</si>
  <si>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</si>
  <si>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</si>
  <si>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</si>
  <si>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</si>
  <si>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</si>
  <si>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</si>
  <si>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</si>
  <si>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</si>
  <si>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</si>
  <si>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</si>
  <si>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</si>
  <si>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</si>
  <si>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</si>
  <si>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</si>
  <si>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</si>
  <si>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</si>
  <si>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</si>
  <si>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</si>
  <si>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</si>
  <si>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</si>
  <si>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</si>
  <si>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</si>
  <si>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</si>
  <si>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</si>
  <si>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</si>
  <si>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</si>
  <si>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</si>
  <si>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</si>
  <si>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</si>
  <si>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</si>
  <si>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</si>
  <si>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</si>
  <si>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</si>
  <si>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</si>
  <si>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</si>
  <si>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</si>
  <si>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</si>
  <si>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</si>
  <si>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</si>
  <si>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</si>
  <si>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</si>
  <si>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</si>
  <si>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</si>
  <si>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</si>
  <si>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</si>
  <si>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</si>
  <si>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</si>
  <si>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</si>
  <si>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</si>
  <si>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</si>
  <si>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</si>
  <si>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</si>
  <si>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</si>
  <si>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</si>
  <si>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</si>
  <si>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</si>
  <si>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</si>
  <si>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</si>
  <si>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</si>
  <si>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</si>
  <si>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</si>
  <si>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</si>
  <si>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</si>
  <si>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</si>
  <si>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</si>
  <si>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</si>
  <si>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</si>
  <si>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</si>
  <si>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</si>
  <si>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</si>
  <si>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</si>
  <si>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</si>
  <si>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</si>
  <si>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</si>
  <si>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</si>
  <si>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</si>
  <si>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</si>
  <si>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</si>
  <si>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</si>
  <si>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</si>
  <si>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</si>
  <si>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</si>
  <si>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</si>
  <si>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</si>
  <si>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</si>
  <si>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</si>
  <si>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</si>
  <si>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</si>
  <si>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</si>
  <si>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</si>
  <si>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</si>
  <si>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</si>
  <si>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</si>
  <si>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</si>
  <si>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</si>
  <si>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</si>
  <si>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</si>
  <si>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</si>
  <si>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</si>
  <si>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</si>
  <si>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</si>
  <si>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</si>
  <si>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</si>
  <si>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</si>
  <si>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</si>
  <si>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</si>
  <si>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</si>
  <si>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</si>
  <si>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</si>
  <si>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</si>
  <si>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</si>
  <si>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</si>
  <si>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</si>
  <si>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</si>
  <si>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</si>
  <si>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</si>
  <si>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</si>
  <si>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</si>
  <si>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</si>
  <si>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</si>
  <si>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</si>
  <si>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</si>
  <si>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</si>
  <si>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</si>
  <si>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</si>
  <si>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</si>
  <si>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</si>
  <si>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</si>
  <si>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</si>
  <si>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</si>
  <si>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</si>
  <si>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</si>
  <si>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</si>
  <si>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</si>
  <si>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</si>
  <si>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</si>
  <si>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</si>
  <si>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</si>
  <si>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</si>
  <si>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</si>
  <si>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</si>
  <si>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</si>
  <si>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</si>
  <si>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</si>
  <si>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</si>
  <si>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</si>
  <si>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</si>
  <si>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</si>
  <si>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</si>
  <si>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</si>
  <si>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</si>
  <si>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</si>
  <si>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</si>
  <si>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</si>
  <si>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</si>
  <si>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</si>
  <si>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</si>
  <si>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</si>
  <si>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</si>
  <si>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</si>
  <si>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</si>
  <si>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</si>
  <si>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</si>
  <si>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</si>
  <si>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</si>
  <si>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</si>
  <si>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</si>
  <si>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</si>
  <si>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</si>
  <si>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</si>
  <si>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</si>
  <si>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</si>
  <si>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</si>
  <si>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</si>
  <si>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</si>
  <si>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</si>
  <si>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</si>
  <si>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</si>
  <si>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</si>
  <si>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</si>
  <si>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</si>
  <si>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</si>
  <si>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</si>
  <si>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</si>
  <si>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</si>
  <si>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</si>
  <si>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</si>
  <si>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</si>
  <si>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</si>
  <si>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</si>
  <si>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</si>
  <si>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</si>
  <si>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</si>
  <si>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</si>
  <si>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</si>
  <si>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</si>
  <si>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</si>
  <si>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</si>
  <si>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</si>
  <si>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</si>
  <si>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</si>
  <si>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</si>
  <si>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</si>
  <si>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</si>
  <si>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</si>
  <si>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</si>
  <si>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</si>
  <si>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</si>
  <si>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</si>
  <si>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</si>
  <si>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</si>
  <si>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</si>
  <si>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</si>
  <si>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</si>
  <si>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</si>
  <si>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</si>
  <si>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</si>
  <si>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</si>
  <si>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</si>
  <si>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</si>
  <si>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</si>
  <si>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</si>
  <si>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</si>
  <si>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</si>
  <si>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</si>
  <si>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</si>
  <si>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</si>
  <si>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</si>
  <si>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</si>
  <si>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</si>
  <si>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</si>
  <si>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</si>
  <si>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</si>
  <si>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</si>
  <si>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</si>
  <si>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</si>
  <si>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</si>
  <si>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</si>
  <si>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</si>
  <si>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</si>
  <si>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</si>
  <si>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</si>
  <si>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</si>
  <si>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</si>
  <si>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</si>
  <si>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</si>
  <si>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</si>
  <si>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</si>
  <si>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</si>
  <si>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</si>
  <si>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</si>
  <si>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</si>
  <si>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</si>
  <si>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</si>
  <si>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</si>
  <si>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</si>
  <si>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</si>
  <si>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</si>
  <si>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</si>
  <si>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</si>
  <si>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</si>
  <si>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</si>
  <si>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</si>
  <si>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</si>
  <si>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</si>
  <si>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</si>
  <si>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</si>
  <si>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</si>
  <si>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</si>
  <si>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</si>
  <si>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</si>
  <si>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</si>
  <si>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</si>
  <si>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</si>
  <si>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</si>
  <si>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</si>
  <si>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</si>
  <si>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</si>
  <si>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</si>
  <si>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</si>
  <si>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</si>
  <si>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</si>
  <si>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</si>
  <si>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</si>
  <si>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</si>
  <si>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</si>
  <si>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</si>
  <si>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</si>
  <si>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</si>
  <si>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</si>
  <si>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</si>
  <si>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</si>
  <si>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</si>
  <si>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</si>
  <si>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</si>
  <si>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</si>
  <si>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</si>
  <si>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</si>
  <si>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</si>
  <si>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</si>
  <si>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</si>
  <si>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</si>
  <si>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</si>
  <si>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</si>
  <si>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</si>
  <si>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</si>
  <si>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</si>
  <si>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</si>
  <si>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</si>
  <si>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</si>
  <si>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</si>
  <si>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</si>
  <si>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</si>
  <si>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</si>
  <si>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</si>
  <si>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</si>
  <si>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</si>
  <si>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</si>
  <si>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</si>
  <si>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</si>
  <si>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</si>
  <si>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</si>
  <si>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</si>
  <si>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</si>
  <si>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</si>
  <si>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</si>
  <si>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</si>
  <si>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</si>
  <si>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</si>
  <si>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</si>
  <si>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</si>
  <si>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</si>
  <si>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</si>
  <si>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</si>
  <si>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</si>
  <si>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</si>
  <si>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</si>
  <si>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</si>
  <si>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</si>
  <si>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</si>
  <si>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</si>
  <si>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</si>
  <si>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</si>
  <si>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</si>
  <si>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</si>
  <si>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</si>
  <si>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</si>
  <si>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</si>
  <si>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</si>
  <si>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</si>
  <si>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</si>
  <si>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</si>
  <si>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</si>
  <si>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</si>
  <si>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</si>
  <si>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</si>
  <si>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</si>
  <si>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</si>
  <si>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</si>
  <si>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</si>
  <si>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</si>
  <si>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</si>
  <si>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</si>
  <si>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</si>
  <si>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</si>
  <si>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</si>
  <si>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</si>
  <si>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</si>
  <si>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</si>
  <si>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</si>
  <si>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</si>
  <si>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</si>
  <si>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</si>
  <si>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</si>
  <si>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</si>
  <si>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</si>
  <si>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</si>
  <si>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</si>
  <si>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</si>
  <si>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</si>
  <si>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</si>
  <si>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</si>
  <si>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</si>
  <si>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</si>
  <si>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</si>
  <si>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</si>
  <si>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</si>
  <si>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</si>
  <si>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</si>
  <si>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</si>
  <si>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</si>
  <si>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</si>
  <si>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</si>
  <si>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</si>
  <si>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</si>
  <si>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</si>
  <si>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</si>
  <si>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</si>
  <si>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</si>
  <si>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</si>
  <si>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</si>
  <si>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</si>
  <si>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</si>
  <si>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</si>
  <si>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</si>
  <si>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</si>
  <si>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</si>
  <si>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</si>
  <si>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</si>
  <si>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</si>
  <si>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</si>
  <si>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</si>
  <si>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</si>
  <si>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</si>
  <si>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</si>
  <si>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</si>
  <si>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</si>
  <si>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</si>
  <si>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</si>
  <si>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</si>
  <si>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</si>
  <si>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</si>
  <si>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</si>
  <si>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</si>
  <si>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</si>
  <si>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</si>
  <si>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</si>
  <si>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</si>
  <si>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</si>
  <si>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</si>
  <si>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</si>
  <si>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</si>
  <si>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</si>
  <si>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</si>
  <si>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</si>
  <si>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</si>
  <si>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</si>
  <si>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</si>
  <si>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</si>
  <si>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</si>
  <si>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</si>
  <si>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</si>
  <si>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</si>
  <si>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</si>
  <si>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</si>
  <si>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</si>
  <si>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</si>
  <si>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</si>
  <si>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</si>
  <si>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</si>
  <si>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</si>
  <si>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</si>
  <si>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</si>
  <si>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</si>
  <si>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</si>
  <si>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</si>
  <si>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</si>
  <si>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</si>
  <si>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</si>
  <si>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</si>
  <si>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</si>
  <si>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</si>
  <si>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</si>
  <si>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</si>
  <si>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</si>
  <si>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</si>
  <si>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</si>
  <si>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</si>
  <si>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</si>
  <si>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</si>
  <si>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</si>
  <si>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</si>
  <si>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</si>
  <si>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</si>
  <si>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</si>
  <si>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</si>
  <si>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</si>
  <si>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</si>
  <si>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</si>
  <si>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</si>
  <si>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</si>
  <si>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</si>
  <si>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</si>
  <si>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</si>
  <si>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</si>
  <si>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</si>
  <si>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</si>
  <si>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</si>
  <si>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</si>
  <si>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</si>
  <si>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</si>
  <si>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</si>
  <si>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</si>
  <si>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</si>
  <si>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</si>
  <si>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</si>
  <si>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</si>
  <si>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</si>
  <si>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</si>
  <si>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</si>
  <si>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</si>
  <si>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</si>
  <si>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</si>
  <si>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</si>
  <si>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</si>
  <si>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</si>
  <si>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</si>
  <si>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</si>
  <si>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</si>
  <si>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</si>
  <si>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</si>
  <si>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</si>
  <si>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</si>
  <si>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</si>
  <si>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</si>
  <si>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</si>
  <si>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</si>
  <si>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</si>
  <si>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</si>
  <si>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</si>
  <si>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</si>
  <si>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</si>
  <si>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</si>
  <si>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</si>
  <si>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</si>
  <si>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</si>
  <si>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</si>
  <si>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</si>
  <si>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</si>
  <si>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</si>
  <si>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</si>
  <si>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</si>
  <si>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</si>
  <si>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</si>
  <si>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</si>
  <si>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</si>
  <si>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</si>
  <si>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</si>
  <si>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</si>
  <si>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</si>
  <si>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</si>
  <si>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</si>
  <si>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</si>
  <si>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</si>
  <si>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</si>
  <si>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</si>
  <si>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</si>
  <si>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</si>
  <si>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</si>
  <si>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</si>
  <si>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</si>
  <si>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</si>
  <si>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</si>
  <si>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</si>
  <si>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</si>
  <si>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</si>
  <si>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</si>
  <si>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</si>
  <si>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</si>
  <si>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</si>
  <si>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</si>
  <si>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</si>
  <si>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</si>
  <si>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</si>
  <si>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</si>
  <si>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</si>
  <si>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</si>
  <si>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</si>
  <si>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</si>
  <si>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</si>
  <si>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</si>
  <si>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</si>
  <si>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</si>
  <si>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</si>
  <si>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</si>
  <si>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</si>
  <si>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</si>
  <si>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</si>
  <si>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</si>
  <si>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</si>
  <si>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</si>
  <si>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</si>
  <si>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</si>
  <si>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</si>
  <si>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</si>
  <si>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</si>
  <si>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</si>
  <si>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</si>
  <si>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</si>
  <si>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</si>
  <si>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</si>
  <si>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</si>
  <si>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</si>
  <si>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</si>
  <si>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</si>
  <si>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</si>
  <si>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</si>
  <si>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</si>
  <si>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</si>
  <si>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</si>
  <si>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</si>
  <si>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</si>
  <si>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</si>
  <si>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</si>
  <si>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</si>
  <si>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</si>
  <si>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</si>
  <si>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</si>
  <si>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</si>
  <si>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</si>
  <si>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</si>
  <si>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</si>
  <si>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</si>
  <si>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</si>
  <si>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</si>
  <si>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</si>
  <si>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</si>
  <si>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</si>
  <si>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</si>
  <si>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</si>
  <si>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</si>
  <si>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</si>
  <si>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</si>
  <si>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</si>
  <si>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</si>
  <si>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</si>
  <si>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</si>
  <si>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</si>
  <si>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</si>
  <si>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</si>
  <si>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</si>
  <si>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</si>
  <si>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</si>
  <si>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</si>
  <si>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</si>
  <si>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</si>
  <si>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</si>
  <si>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</si>
  <si>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</si>
  <si>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</si>
  <si>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</si>
  <si>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</si>
  <si>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</si>
  <si>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</si>
  <si>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</si>
  <si>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</si>
  <si>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</si>
  <si>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</si>
  <si>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</si>
  <si>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</si>
  <si>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</si>
  <si>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</si>
  <si>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</si>
  <si>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</si>
  <si>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</si>
  <si>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</si>
  <si>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</si>
  <si>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</si>
  <si>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</si>
  <si>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</si>
  <si>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</si>
  <si>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</si>
  <si>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</si>
  <si>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</si>
  <si>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</si>
  <si>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</si>
  <si>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</si>
  <si>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</si>
  <si>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</si>
  <si>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</si>
  <si>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</si>
  <si>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</si>
  <si>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</si>
  <si>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</si>
  <si>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</si>
  <si>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</si>
  <si>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</si>
  <si>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</si>
  <si>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</si>
  <si>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</si>
  <si>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</si>
  <si>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</si>
  <si>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</si>
  <si>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</si>
  <si>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</si>
  <si>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</si>
  <si>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</si>
  <si>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</si>
  <si>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</si>
  <si>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</si>
  <si>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</si>
  <si>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</si>
  <si>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</si>
  <si>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</si>
  <si>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</si>
  <si>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</si>
  <si>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</si>
  <si>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</si>
  <si>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</si>
  <si>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</si>
  <si>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</si>
  <si>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</si>
  <si>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</si>
  <si>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</si>
  <si>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</si>
  <si>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</si>
  <si>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</si>
  <si>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</si>
  <si>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</si>
  <si>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</si>
  <si>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</si>
  <si>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</si>
  <si>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</si>
  <si>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</si>
  <si>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</si>
  <si>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</si>
  <si>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</si>
  <si>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</si>
  <si>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</si>
  <si>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</si>
  <si>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</si>
  <si>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</si>
  <si>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</si>
  <si>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</si>
  <si>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</si>
  <si>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</si>
  <si>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</si>
  <si>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</si>
  <si>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</si>
  <si>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</si>
  <si>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</si>
  <si>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</si>
  <si>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</si>
  <si>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</si>
  <si>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</si>
  <si>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</si>
  <si>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</si>
  <si>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</si>
  <si>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</si>
  <si>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</si>
  <si>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</si>
  <si>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</si>
  <si>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</si>
  <si>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</si>
  <si>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</si>
  <si>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</si>
  <si>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</si>
  <si>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</si>
  <si>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</si>
  <si>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</si>
  <si>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</si>
  <si>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</si>
  <si>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</si>
  <si>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</si>
  <si>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</si>
  <si>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</si>
  <si>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</si>
  <si>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</si>
  <si>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</si>
  <si>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</si>
  <si>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</si>
  <si>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</si>
  <si>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</si>
  <si>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</si>
  <si>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</si>
  <si>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</si>
  <si>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</si>
  <si>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</si>
  <si>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</si>
  <si>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</si>
  <si>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</si>
  <si>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</si>
  <si>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</si>
  <si>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</si>
  <si>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</si>
  <si>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</si>
  <si>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</si>
  <si>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</si>
  <si>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</si>
  <si>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</si>
  <si>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</si>
  <si>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</si>
  <si>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</si>
  <si>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</si>
  <si>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</si>
  <si>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</si>
  <si>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</si>
  <si>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</si>
  <si>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</si>
  <si>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</si>
  <si>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</si>
  <si>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</si>
  <si>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</si>
  <si>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</si>
  <si>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</si>
  <si>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</si>
  <si>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</si>
  <si>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</si>
  <si>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</si>
  <si>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</si>
  <si>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</si>
  <si>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</si>
  <si>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</si>
  <si>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</si>
  <si>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</si>
  <si>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</si>
  <si>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</si>
  <si>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</si>
  <si>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</si>
  <si>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</si>
  <si>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</si>
  <si>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</si>
  <si>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</si>
  <si>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</si>
  <si>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</si>
  <si>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</si>
  <si>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</si>
  <si>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</si>
  <si>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</si>
  <si>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</si>
  <si>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</si>
  <si>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</si>
  <si>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</si>
  <si>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</si>
  <si>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</si>
  <si>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</si>
  <si>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</si>
  <si>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</si>
  <si>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</si>
  <si>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</si>
  <si>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</si>
  <si>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</si>
  <si>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</si>
  <si>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</si>
  <si>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</si>
  <si>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</si>
  <si>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</si>
  <si>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</si>
  <si>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</si>
  <si>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</si>
  <si>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</si>
  <si>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</si>
  <si>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</si>
  <si>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</si>
  <si>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</si>
  <si>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</si>
  <si>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</si>
  <si>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</si>
  <si>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</si>
  <si>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</si>
  <si>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</si>
  <si>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</si>
  <si>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</si>
  <si>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</si>
  <si>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</si>
  <si>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</si>
  <si>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</si>
  <si>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</si>
  <si>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</si>
  <si>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</si>
  <si>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</si>
  <si>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</si>
  <si>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</si>
  <si>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</si>
  <si>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</si>
  <si>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</si>
  <si>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</si>
  <si>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</si>
  <si>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</si>
  <si>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</si>
  <si>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</si>
  <si>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</si>
  <si>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</si>
  <si>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</si>
  <si>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</si>
  <si>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</si>
  <si>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</si>
  <si>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</si>
  <si>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</si>
  <si>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</si>
  <si>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</si>
  <si>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</si>
  <si>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</si>
  <si>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</si>
  <si>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</si>
  <si>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</si>
  <si>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</si>
  <si>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</si>
  <si>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</si>
  <si>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</si>
  <si>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</si>
  <si>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</si>
  <si>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</si>
  <si>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</si>
  <si>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</si>
  <si>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</si>
  <si>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</si>
  <si>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</si>
  <si>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</si>
  <si>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</si>
  <si>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</si>
  <si>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</si>
  <si>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</si>
  <si>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</si>
  <si>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</si>
  <si>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</si>
  <si>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</si>
  <si>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</si>
  <si>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</si>
  <si>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</si>
  <si>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</si>
  <si>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</si>
  <si>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</si>
  <si>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</si>
  <si>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</si>
  <si>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</si>
  <si>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</si>
  <si>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</si>
  <si>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</si>
  <si>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</si>
  <si>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</si>
  <si>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</si>
  <si>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</si>
  <si>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</si>
  <si>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</si>
  <si>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</si>
  <si>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</si>
  <si>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</si>
  <si>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</si>
  <si>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</si>
  <si>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</si>
  <si>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</si>
  <si>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</si>
  <si>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</si>
  <si>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</si>
  <si>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</si>
  <si>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</si>
  <si>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</si>
  <si>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</si>
  <si>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</si>
  <si>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</si>
  <si>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</si>
  <si>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</si>
  <si>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</si>
  <si>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</si>
  <si>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</si>
  <si>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</si>
  <si>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</si>
  <si>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</si>
  <si>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</si>
  <si>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</si>
  <si>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</si>
  <si>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</si>
  <si>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</si>
  <si>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</si>
  <si>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</si>
  <si>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</si>
  <si>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</si>
  <si>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</si>
  <si>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</si>
  <si>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</si>
  <si>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</si>
  <si>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</si>
  <si>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</si>
  <si>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</si>
  <si>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</si>
  <si>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</si>
  <si>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</si>
  <si>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</si>
  <si>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</si>
  <si>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</si>
  <si>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</si>
  <si>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</si>
  <si>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</si>
  <si>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</si>
  <si>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</si>
  <si>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</si>
  <si>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</si>
  <si>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</si>
  <si>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</si>
  <si>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</si>
  <si>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</si>
  <si>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</si>
  <si>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</si>
  <si>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</si>
  <si>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</si>
  <si>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</si>
  <si>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</si>
  <si>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</si>
  <si>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</si>
  <si>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</si>
  <si>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</si>
  <si>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</si>
  <si>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</si>
  <si>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</si>
  <si>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</si>
  <si>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</si>
  <si>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</si>
  <si>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</si>
  <si>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</si>
  <si>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</si>
  <si>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</si>
  <si>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</si>
  <si>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</si>
  <si>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</si>
  <si>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</si>
  <si>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</si>
  <si>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</si>
  <si>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</si>
  <si>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</si>
  <si>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</si>
  <si>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</si>
  <si>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</si>
  <si>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</si>
  <si>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</si>
  <si>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</si>
  <si>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</si>
  <si>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</si>
  <si>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</si>
  <si>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</si>
  <si>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</si>
  <si>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</si>
  <si>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</si>
  <si>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</si>
  <si>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</si>
  <si>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</si>
  <si>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</si>
  <si>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</si>
  <si>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</si>
  <si>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</si>
  <si>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</si>
  <si>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</si>
  <si>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</si>
  <si>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</si>
  <si>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</si>
  <si>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</si>
  <si>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</si>
  <si>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</si>
  <si>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</si>
  <si>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</si>
  <si>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</si>
  <si>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</si>
  <si>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</si>
  <si>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</si>
  <si>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</si>
  <si>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</si>
  <si>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</si>
  <si>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</si>
  <si>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</si>
  <si>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</si>
  <si>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</si>
  <si>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</si>
  <si>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</si>
  <si>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</si>
  <si>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</si>
  <si>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</si>
  <si>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</si>
  <si>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</si>
  <si>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</si>
  <si>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</si>
  <si>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</si>
  <si>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</si>
  <si>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</si>
  <si>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</si>
  <si>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</si>
  <si>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</si>
  <si>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</si>
  <si>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</si>
  <si>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</si>
  <si>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</si>
  <si>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</si>
  <si>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</si>
  <si>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</si>
  <si>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</si>
  <si>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</si>
  <si>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</si>
  <si>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</si>
  <si>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</si>
  <si>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</si>
  <si>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</si>
  <si>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</si>
  <si>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</si>
  <si>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</si>
  <si>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</si>
  <si>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</si>
  <si>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</si>
  <si>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</si>
  <si>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</si>
  <si>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</si>
  <si>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</si>
  <si>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</si>
  <si>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</si>
  <si>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</si>
  <si>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</si>
  <si>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</si>
  <si>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</si>
  <si>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</si>
  <si>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</si>
  <si>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</si>
  <si>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</si>
  <si>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</si>
  <si>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</si>
  <si>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</si>
  <si>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</si>
  <si>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</si>
  <si>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</si>
  <si>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For Period Ending June 28, 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</si>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</sst>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36">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14" fontId="57" fillId="0" borderId="15" xfId="2858" applyNumberFormat="1" applyFont="1" applyFill="1" applyBorder="1" applyAlignment="1">
      <alignment horizontal="center" vertical="center"/>
    </xf>
    <xf numFmtId="0" fontId="57" fillId="0" borderId="0" xfId="2858" applyFont="1" applyFill="1" applyBorder="1"/>
    <xf numFmtId="14" fontId="57" fillId="0" borderId="10" xfId="2858" applyNumberFormat="1" applyFont="1" applyFill="1" applyBorder="1" applyAlignment="1">
      <alignment horizontal="center" vertical="center" wrapText="1"/>
    </xf>
    <xf numFmtId="0" fontId="57" fillId="0" borderId="0" xfId="2858" applyFont="1" applyFill="1" applyAlignment="1">
      <alignment horizontal="center" wrapText="1"/>
    </xf>
    <xf numFmtId="14" fontId="57" fillId="0" borderId="1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66" fontId="57" fillId="0" borderId="49" xfId="2858" applyNumberFormat="1" applyFont="1" applyFill="1" applyBorder="1" applyAlignment="1">
      <alignment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166" fontId="57" fillId="0" borderId="14" xfId="3997" applyNumberFormat="1" applyFont="1" applyFill="1" applyBorder="1"/>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42" fontId="54" fillId="0" borderId="87" xfId="2858" applyNumberFormat="1" applyFont="1" applyFill="1" applyBorder="1" applyAlignment="1">
      <alignment horizontal="center"/>
    </xf>
    <xf numFmtId="165" fontId="57" fillId="0" borderId="16" xfId="3997" applyNumberFormat="1" applyFont="1" applyFill="1" applyBorder="1"/>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36" xfId="2858" applyFont="1" applyFill="1" applyBorder="1" applyAlignment="1">
      <alignment horizontal="center"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21" xfId="2858" applyNumberFormat="1" applyFont="1" applyFill="1" applyBorder="1" applyAlignment="1">
      <alignment vertical="center"/>
    </xf>
    <xf numFmtId="42" fontId="57" fillId="0" borderId="36" xfId="2858" applyNumberFormat="1" applyFont="1" applyFill="1" applyBorder="1" applyAlignment="1">
      <alignment vertical="center"/>
    </xf>
    <xf numFmtId="0" fontId="57" fillId="0" borderId="21" xfId="2858" applyFont="1" applyFill="1" applyBorder="1" applyAlignment="1">
      <alignment vertical="center"/>
    </xf>
    <xf numFmtId="14" fontId="57" fillId="0" borderId="48" xfId="2858" applyNumberFormat="1" applyFont="1" applyFill="1" applyBorder="1" applyAlignment="1">
      <alignment horizontal="center"/>
    </xf>
    <xf numFmtId="0" fontId="57" fillId="0" borderId="43" xfId="2858" applyFont="1" applyFill="1" applyBorder="1" applyAlignment="1"/>
    <xf numFmtId="165" fontId="57" fillId="0" borderId="49" xfId="3997" applyNumberFormat="1" applyFont="1" applyFill="1" applyBorder="1"/>
    <xf numFmtId="10" fontId="57" fillId="0" borderId="0" xfId="3997" applyNumberFormat="1" applyFont="1" applyFill="1" applyBorder="1"/>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65" fontId="57" fillId="0" borderId="10" xfId="266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5" fontId="57" fillId="0" borderId="50"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0" fontId="78" fillId="0" borderId="36" xfId="2818" applyFont="1" applyFill="1" applyBorder="1" applyAlignment="1">
      <alignment horizontal="center" vertical="center"/>
    </xf>
    <xf numFmtId="49" fontId="78" fillId="0" borderId="19" xfId="2813" applyNumberFormat="1" applyFont="1" applyFill="1" applyBorder="1" applyAlignment="1">
      <alignment horizontal="left" vertical="center"/>
    </xf>
    <xf numFmtId="1" fontId="81" fillId="0" borderId="74"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4" fontId="78" fillId="0" borderId="50"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4" fillId="0" borderId="0" xfId="2858" applyFont="1" applyFill="1" applyBorder="1" applyAlignment="1">
      <alignment horizontal="center"/>
    </xf>
    <xf numFmtId="0" fontId="57" fillId="0" borderId="0" xfId="2858" applyFont="1" applyFill="1" applyBorder="1" applyAlignment="1">
      <alignment horizontal="left"/>
    </xf>
    <xf numFmtId="0" fontId="54" fillId="0" borderId="43" xfId="2858" applyNumberFormat="1" applyFont="1" applyFill="1" applyBorder="1" applyAlignment="1" applyProtection="1">
      <alignment horizontal="center" wrapText="1"/>
      <protection locked="0"/>
    </xf>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32" xfId="2858" applyFont="1" applyFill="1" applyBorder="1" applyAlignment="1">
      <alignment horizontal="center" vertical="center" wrapText="1"/>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0" xfId="2858" applyFont="1" applyFill="1" applyBorder="1"/>
    <xf numFmtId="0" fontId="57" fillId="0" borderId="71" xfId="2858" applyFont="1" applyFill="1" applyBorder="1" applyAlignment="1">
      <alignment horizontal="center" vertical="center"/>
    </xf>
    <xf numFmtId="14" fontId="57" fillId="0" borderId="35"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8"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0" xfId="0" applyFont="1" applyFill="1"/>
    <xf numFmtId="165" fontId="54" fillId="0" borderId="87" xfId="2858" applyNumberFormat="1" applyFont="1" applyFill="1" applyBorder="1" applyAlignment="1">
      <alignment horizontal="right"/>
    </xf>
    <xf numFmtId="165" fontId="54" fillId="0" borderId="87" xfId="2858" applyNumberFormat="1" applyFont="1" applyFill="1" applyBorder="1"/>
    <xf numFmtId="166" fontId="103" fillId="0" borderId="0" xfId="2858" applyNumberFormat="1" applyFont="1" applyFill="1" applyBorder="1" applyAlignment="1">
      <alignment horizont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40"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4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165" fontId="57" fillId="0" borderId="40" xfId="2660"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49" fontId="78" fillId="0" borderId="50" xfId="2813" applyNumberFormat="1" applyFont="1" applyFill="1" applyBorder="1" applyAlignment="1">
      <alignment horizontal="left" vertical="center"/>
    </xf>
    <xf numFmtId="49" fontId="78" fillId="0" borderId="52"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49" fontId="78" fillId="0" borderId="36"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65" fontId="78" fillId="0" borderId="94" xfId="2660" applyNumberFormat="1" applyFont="1" applyFill="1" applyBorder="1" applyAlignment="1" applyProtection="1">
      <alignment horizontal="center" vertical="center" wrapText="1"/>
      <protection locked="0"/>
    </xf>
    <xf numFmtId="0" fontId="57" fillId="0" borderId="42" xfId="2858" applyFont="1" applyFill="1" applyBorder="1" applyAlignment="1">
      <alignment horizontal="center" vertical="center" wrapText="1"/>
    </xf>
    <xf numFmtId="1" fontId="81" fillId="0" borderId="74"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2"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4" fontId="57" fillId="0" borderId="52" xfId="2858" applyNumberFormat="1" applyFont="1" applyFill="1" applyBorder="1" applyAlignment="1">
      <alignment horizontal="center" vertical="center"/>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165" fontId="78" fillId="0" borderId="10" xfId="2660" applyNumberFormat="1" applyFont="1" applyFill="1" applyBorder="1" applyAlignment="1">
      <alignment horizontal="center" vertical="center"/>
    </xf>
    <xf numFmtId="165" fontId="78" fillId="0" borderId="4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93" applyFont="1" applyFill="1" applyBorder="1" applyAlignment="1">
      <alignment horizontal="center" vertical="center"/>
    </xf>
    <xf numFmtId="0" fontId="78" fillId="0" borderId="21" xfId="2893" applyFont="1" applyFill="1" applyBorder="1" applyAlignment="1">
      <alignment horizontal="center"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10" xfId="2893" applyFont="1" applyFill="1" applyBorder="1" applyAlignment="1">
      <alignment horizontal="left" vertical="center"/>
    </xf>
    <xf numFmtId="0" fontId="78" fillId="0" borderId="4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4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78" fillId="0" borderId="22" xfId="2818" applyFont="1" applyFill="1" applyBorder="1" applyAlignment="1">
      <alignment horizontal="center"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0" fontId="78" fillId="0" borderId="52" xfId="2885" applyFont="1" applyFill="1" applyBorder="1" applyAlignment="1">
      <alignment horizontal="left" vertical="center"/>
    </xf>
    <xf numFmtId="0" fontId="78" fillId="0" borderId="52" xfId="2893" applyFont="1" applyFill="1" applyBorder="1" applyAlignment="1">
      <alignment horizontal="left" vertical="center"/>
    </xf>
    <xf numFmtId="0" fontId="78" fillId="0" borderId="40" xfId="2901" applyFont="1" applyFill="1" applyBorder="1" applyAlignment="1">
      <alignment horizontal="left" vertical="center" wrapText="1"/>
    </xf>
    <xf numFmtId="0" fontId="78" fillId="0" borderId="22" xfId="2893" applyFont="1" applyFill="1" applyBorder="1" applyAlignment="1">
      <alignment horizontal="center"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0" fontId="78" fillId="0" borderId="36" xfId="2875" applyFont="1" applyFill="1" applyBorder="1" applyAlignment="1">
      <alignment horizontal="center" vertical="center"/>
    </xf>
    <xf numFmtId="0" fontId="78" fillId="0" borderId="21" xfId="2875"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0" fontId="78" fillId="0" borderId="22" xfId="2875"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35" xfId="2875"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0" xfId="2875" applyFont="1" applyFill="1" applyBorder="1" applyAlignment="1">
      <alignment horizontal="left" vertical="center"/>
    </xf>
    <xf numFmtId="0" fontId="78" fillId="0" borderId="52" xfId="2875" applyFont="1" applyFill="1" applyBorder="1" applyAlignment="1">
      <alignment horizontal="left" vertical="center"/>
    </xf>
    <xf numFmtId="0" fontId="78" fillId="0" borderId="19" xfId="2875" applyFont="1" applyFill="1" applyBorder="1" applyAlignment="1">
      <alignment horizontal="left" vertic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0" fontId="78" fillId="0" borderId="50" xfId="2818" applyFont="1" applyFill="1" applyBorder="1" applyAlignment="1">
      <alignment vertical="center"/>
    </xf>
    <xf numFmtId="0" fontId="78" fillId="0" borderId="19" xfId="2818" applyFont="1" applyFill="1" applyBorder="1" applyAlignment="1">
      <alignment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4" fontId="54" fillId="0" borderId="0" xfId="2818"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14" fontId="78" fillId="0" borderId="1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4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4" fontId="78" fillId="0" borderId="50"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75" applyFont="1" applyFill="1" applyBorder="1" applyAlignment="1">
      <alignment vertical="center"/>
    </xf>
    <xf numFmtId="0" fontId="78" fillId="0" borderId="54" xfId="2875" applyFont="1" applyFill="1" applyBorder="1" applyAlignment="1">
      <alignment vertical="center"/>
    </xf>
    <xf numFmtId="165" fontId="78" fillId="0" borderId="40" xfId="2660" applyNumberFormat="1" applyFont="1" applyFill="1" applyBorder="1" applyAlignment="1">
      <alignment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78" fillId="0" borderId="40" xfId="2818" applyFont="1" applyFill="1" applyBorder="1" applyAlignment="1">
      <alignment vertical="center" wrapText="1"/>
    </xf>
    <xf numFmtId="0" fontId="57" fillId="0" borderId="0" xfId="2858" applyNumberFormat="1" applyFont="1" applyFill="1" applyBorder="1" applyAlignment="1">
      <alignment horizontal="left" vertical="top" wrapText="1"/>
    </xf>
    <xf numFmtId="14" fontId="78" fillId="0" borderId="52" xfId="2818" applyNumberFormat="1" applyFont="1" applyFill="1" applyBorder="1" applyAlignment="1">
      <alignment horizontal="center" vertical="center"/>
    </xf>
    <xf numFmtId="1" fontId="79" fillId="0" borderId="74" xfId="2867" applyNumberFormat="1" applyFont="1" applyFill="1" applyBorder="1" applyAlignment="1">
      <alignment horizontal="center" vertical="center"/>
    </xf>
    <xf numFmtId="0" fontId="57" fillId="0" borderId="0" xfId="2858" applyNumberFormat="1" applyFont="1" applyFill="1" applyBorder="1" applyAlignment="1">
      <alignment horizontal="left" wrapText="1"/>
    </xf>
    <xf numFmtId="0" fontId="54" fillId="0" borderId="0" xfId="2858" applyFont="1" applyFill="1" applyBorder="1" applyAlignment="1">
      <alignment horizontal="right"/>
    </xf>
    <xf numFmtId="0" fontId="78" fillId="0" borderId="10" xfId="2901" applyFont="1" applyFill="1" applyBorder="1" applyAlignment="1">
      <alignment vertical="center"/>
    </xf>
    <xf numFmtId="0" fontId="78" fillId="0" borderId="54" xfId="2901" applyFont="1" applyFill="1" applyBorder="1" applyAlignment="1">
      <alignment vertical="center"/>
    </xf>
    <xf numFmtId="1" fontId="79" fillId="0" borderId="74" xfId="2867" applyNumberFormat="1" applyFont="1" applyFill="1" applyBorder="1" applyAlignment="1">
      <alignment horizontal="center" vertical="center" wrapText="1"/>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57" fillId="0" borderId="0" xfId="2858" applyNumberFormat="1" applyFont="1" applyFill="1" applyBorder="1" applyAlignment="1">
      <alignment horizontal="lef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52" xfId="2818" applyFont="1" applyFill="1" applyBorder="1" applyAlignment="1">
      <alignment vertical="center"/>
    </xf>
    <xf numFmtId="0" fontId="78" fillId="0" borderId="52" xfId="2818" applyFont="1" applyFill="1" applyBorder="1" applyAlignment="1">
      <alignment horizontal="left" vertical="center"/>
    </xf>
    <xf numFmtId="14" fontId="78" fillId="0" borderId="40" xfId="2818" applyNumberFormat="1" applyFont="1" applyFill="1" applyBorder="1" applyAlignment="1">
      <alignment horizontal="center" vertical="center"/>
    </xf>
    <xf numFmtId="1" fontId="79" fillId="0" borderId="74" xfId="2818" applyNumberFormat="1" applyFont="1" applyFill="1" applyBorder="1" applyAlignment="1">
      <alignment horizontal="center" vertical="center"/>
    </xf>
    <xf numFmtId="14" fontId="78" fillId="0" borderId="1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xf>
    <xf numFmtId="15" fontId="57" fillId="0" borderId="4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15" fontId="57" fillId="0" borderId="52" xfId="2858" applyNumberFormat="1" applyFont="1" applyFill="1" applyBorder="1" applyAlignment="1">
      <alignment horizontal="left" vertical="center"/>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0" fontId="78" fillId="0" borderId="40" xfId="2901" applyFont="1" applyFill="1" applyBorder="1" applyAlignment="1">
      <alignment horizontal="left" vertical="center"/>
    </xf>
    <xf numFmtId="49" fontId="78" fillId="0" borderId="1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0" fontId="57" fillId="0" borderId="0" xfId="2858" applyNumberFormat="1" applyFont="1" applyFill="1" applyBorder="1" applyAlignment="1">
      <alignment vertical="top" wrapText="1"/>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57" fillId="0" borderId="40" xfId="2858" applyNumberFormat="1" applyFont="1" applyFill="1" applyBorder="1" applyAlignment="1">
      <alignment horizontal="center" vertical="center" wrapText="1"/>
    </xf>
    <xf numFmtId="14" fontId="78" fillId="0" borderId="40"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49" fontId="78" fillId="0" borderId="40"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wrapText="1"/>
    </xf>
    <xf numFmtId="0" fontId="57" fillId="0" borderId="0" xfId="0" applyFont="1" applyFill="1" applyAlignment="1"/>
    <xf numFmtId="0" fontId="57" fillId="0" borderId="0" xfId="0" applyFont="1" applyFill="1" applyAlignment="1">
      <alignment horizontal="left" vertical="top"/>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0" fontId="57" fillId="0" borderId="0"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wrapText="1"/>
    </xf>
    <xf numFmtId="0" fontId="57" fillId="0" borderId="0" xfId="2858" applyFont="1" applyFill="1" applyAlignment="1">
      <alignment wrapText="1"/>
    </xf>
    <xf numFmtId="0" fontId="57" fillId="0" borderId="0" xfId="2858" applyFont="1" applyFill="1" applyAlignment="1"/>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Border="1" applyAlignment="1">
      <alignment horizontal="left"/>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72"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7" fillId="0" borderId="62" xfId="2858" applyNumberFormat="1" applyFont="1" applyFill="1" applyBorder="1" applyAlignment="1" applyProtection="1">
      <alignment horizontal="center" vertical="center" wrapText="1"/>
      <protection locked="0"/>
    </xf>
    <xf numFmtId="0" fontId="57" fillId="0" borderId="27"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57" fillId="0" borderId="0" xfId="2858" applyFont="1" applyFill="1" applyAlignment="1">
      <alignment horizontal="left"/>
    </xf>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42" fontId="57" fillId="0" borderId="10" xfId="2858" applyNumberFormat="1" applyFont="1" applyFill="1" applyBorder="1" applyAlignment="1">
      <alignment vertical="center"/>
    </xf>
    <xf numFmtId="42" fontId="57" fillId="0" borderId="54" xfId="2858" applyNumberFormat="1" applyFont="1" applyFill="1" applyBorder="1" applyAlignment="1">
      <alignment vertical="center"/>
    </xf>
    <xf numFmtId="0" fontId="78" fillId="0" borderId="39"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35" xfId="3976" applyFont="1" applyFill="1" applyBorder="1" applyAlignment="1">
      <alignment horizontal="center" vertical="center" wrapText="1"/>
    </xf>
    <xf numFmtId="0" fontId="78" fillId="0" borderId="119" xfId="3976" applyFont="1" applyFill="1" applyBorder="1" applyAlignment="1">
      <alignment horizontal="center" vertical="center" wrapText="1"/>
    </xf>
    <xf numFmtId="0" fontId="57" fillId="0" borderId="10" xfId="2858"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19"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57" fillId="0" borderId="54"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0" xfId="2858" applyFont="1" applyFill="1" applyBorder="1"/>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15" xfId="2858" applyNumberFormat="1" applyFont="1" applyFill="1" applyBorder="1" applyAlignment="1">
      <alignment vertical="center"/>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57" fillId="0" borderId="38"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50"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40" xfId="2858" applyFont="1" applyFill="1" applyBorder="1" applyAlignment="1">
      <alignment horizontal="center" vertical="center" wrapText="1"/>
    </xf>
    <xf numFmtId="0" fontId="57" fillId="0" borderId="106" xfId="2858" applyFont="1" applyFill="1" applyBorder="1" applyAlignment="1">
      <alignment horizontal="center" vertical="center" wrapText="1"/>
    </xf>
    <xf numFmtId="167" fontId="78" fillId="0" borderId="22" xfId="2660" quotePrefix="1" applyNumberFormat="1" applyFont="1" applyFill="1" applyBorder="1" applyAlignment="1">
      <alignment horizontal="center" vertical="center"/>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8" fillId="0" borderId="74" xfId="3976" applyFont="1" applyFill="1" applyBorder="1" applyAlignment="1">
      <alignment horizontal="center" vertical="center" wrapText="1"/>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29" xfId="2858" applyFont="1" applyFill="1" applyBorder="1" applyAlignment="1">
      <alignment horizontal="center" vertical="center" wrapText="1"/>
    </xf>
    <xf numFmtId="14" fontId="78" fillId="0" borderId="52" xfId="3976" applyNumberFormat="1" applyFont="1" applyFill="1" applyBorder="1" applyAlignment="1">
      <alignment horizontal="center" vertical="center"/>
    </xf>
    <xf numFmtId="14" fontId="78" fillId="0" borderId="40" xfId="3976" applyNumberFormat="1" applyFont="1" applyFill="1" applyBorder="1" applyAlignment="1">
      <alignment horizontal="left"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42" xfId="3976" applyFont="1" applyFill="1" applyBorder="1" applyAlignment="1">
      <alignment horizontal="center" vertical="center"/>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42" fontId="57" fillId="0" borderId="12" xfId="2858" applyNumberFormat="1" applyFont="1" applyFill="1" applyBorder="1" applyAlignment="1">
      <alignment vertical="center"/>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54" xfId="2858" applyFont="1" applyFill="1" applyBorder="1" applyAlignment="1">
      <alignment horizontal="center" vertical="center" wrapText="1"/>
    </xf>
    <xf numFmtId="42" fontId="57" fillId="0" borderId="40" xfId="2858" applyNumberFormat="1" applyFont="1" applyFill="1" applyBorder="1" applyAlignment="1">
      <alignment vertical="center"/>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0" xfId="2858" applyFont="1" applyFill="1" applyBorder="1"/>
    <xf numFmtId="167" fontId="78" fillId="0" borderId="36"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0" fontId="57" fillId="0" borderId="67" xfId="2858"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0" fontId="54" fillId="0" borderId="0" xfId="2858" applyFont="1" applyFill="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95" xfId="2858" applyFont="1" applyFill="1" applyBorder="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10"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57" fillId="0" borderId="52" xfId="2858"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49"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74" xfId="3983" applyNumberFormat="1" applyFont="1" applyFill="1" applyBorder="1" applyAlignment="1">
      <alignment horizontal="center" vertical="center"/>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169" fontId="57" fillId="0" borderId="32" xfId="3983" applyNumberFormat="1" applyFont="1" applyFill="1" applyBorder="1" applyAlignment="1">
      <alignment horizontal="center" vertical="center"/>
    </xf>
    <xf numFmtId="14" fontId="57" fillId="0" borderId="18" xfId="2858" applyNumberFormat="1" applyFont="1" applyFill="1" applyBorder="1" applyAlignment="1">
      <alignment horizontal="center" vertical="center"/>
    </xf>
    <xf numFmtId="0" fontId="0" fillId="0" borderId="18" xfId="0" applyFill="1" applyBorder="1"/>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7" fillId="0" borderId="0" xfId="2858" applyNumberFormat="1" applyFont="1" applyFill="1" applyAlignment="1">
      <alignment horizontal="left" wrapText="1"/>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4" fillId="0" borderId="0" xfId="3981" applyFont="1" applyFill="1" applyAlignment="1">
      <alignment horizontal="center"/>
    </xf>
    <xf numFmtId="0" fontId="54" fillId="0" borderId="58" xfId="2858" applyFont="1" applyFill="1" applyBorder="1" applyAlignment="1">
      <alignment horizontal="center"/>
    </xf>
    <xf numFmtId="0" fontId="54" fillId="0" borderId="59" xfId="2858" applyFont="1" applyFill="1" applyBorder="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7" fillId="0" borderId="66"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14" fontId="57" fillId="0" borderId="54"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22"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4" fillId="0" borderId="90" xfId="3981"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15" xfId="3947" applyFont="1" applyFill="1" applyBorder="1" applyAlignment="1">
      <alignment horizont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0" fontId="78" fillId="0" borderId="41"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14" fontId="57" fillId="0" borderId="0" xfId="2858" applyNumberFormat="1" applyFont="1" applyFill="1" applyBorder="1" applyAlignment="1">
      <alignment horizontal="left"/>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32" xfId="3947"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19"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xf>
    <xf numFmtId="0" fontId="54" fillId="0" borderId="68" xfId="2858" applyFont="1" applyFill="1" applyBorder="1" applyAlignment="1">
      <alignment horizont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0" fontId="57" fillId="0" borderId="21"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42" fontId="57" fillId="0" borderId="21"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0" fontId="57" fillId="0" borderId="0" xfId="0" applyFont="1" applyFill="1" applyAlignment="1">
      <alignment wrapText="1"/>
    </xf>
    <xf numFmtId="0" fontId="57" fillId="0" borderId="0" xfId="0" applyFont="1" applyFill="1"/>
    <xf numFmtId="0" fontId="57" fillId="0" borderId="36" xfId="2858" applyFont="1" applyFill="1" applyBorder="1" applyAlignment="1">
      <alignment horizontal="left" vertical="center"/>
    </xf>
    <xf numFmtId="42" fontId="57" fillId="0" borderId="52" xfId="2858" applyNumberFormat="1" applyFont="1" applyFill="1" applyBorder="1" applyAlignment="1">
      <alignment horizontal="center" vertical="center"/>
    </xf>
    <xf numFmtId="0" fontId="57" fillId="0" borderId="36"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4" fontId="57" fillId="0" borderId="48"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center" vertical="center" wrapText="1"/>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9"/>
  <sheetViews>
    <sheetView tabSelected="1" view="pageBreakPreview" zoomScale="80" zoomScaleNormal="85" zoomScaleSheetLayoutView="80" zoomScalePageLayoutView="85" workbookViewId="0">
      <pane ySplit="13" topLeftCell="A14" activePane="bottomLeft" state="frozen"/>
      <selection pane="bottomLeft" activeCell="A6" sqref="A6:R6"/>
    </sheetView>
  </sheetViews>
  <sheetFormatPr defaultColWidth="9.140625" defaultRowHeight="16.5" x14ac:dyDescent="0.2"/>
  <cols>
    <col min="1" max="1" width="12.7109375" style="733" customWidth="1"/>
    <col min="2" max="2" width="14.85546875" style="140" customWidth="1"/>
    <col min="3" max="3" width="46.42578125" style="1436" customWidth="1"/>
    <col min="4" max="4" width="22" style="1423" customWidth="1"/>
    <col min="5" max="5" width="6.85546875" style="1411" customWidth="1"/>
    <col min="6" max="6" width="39.42578125" style="1436" customWidth="1"/>
    <col min="7" max="7" width="26.42578125" style="142" customWidth="1"/>
    <col min="8" max="8" width="13.7109375" style="1411" customWidth="1"/>
    <col min="9" max="9" width="14.140625" style="1411" customWidth="1"/>
    <col min="10" max="10" width="3.42578125" style="143" customWidth="1"/>
    <col min="11" max="11" width="20.140625" style="375" customWidth="1"/>
    <col min="12" max="12" width="20.85546875" style="144" customWidth="1"/>
    <col min="13" max="13" width="21.140625" style="4" customWidth="1"/>
    <col min="14" max="14" width="13.5703125" style="1411" customWidth="1"/>
    <col min="15" max="15" width="17" style="4" customWidth="1"/>
    <col min="16" max="16" width="4.140625" style="143" customWidth="1"/>
    <col min="17" max="17" width="2.42578125" style="143" customWidth="1"/>
    <col min="18" max="18" width="18.7109375" style="214" customWidth="1"/>
    <col min="19" max="19" width="9.140625" style="1436"/>
    <col min="20" max="20" width="15.140625" style="1436" bestFit="1" customWidth="1"/>
    <col min="21" max="21" width="19.5703125" style="1436" bestFit="1" customWidth="1"/>
    <col min="22" max="22" width="20.7109375" style="1436" customWidth="1"/>
    <col min="23" max="23" width="27.42578125" style="1436" customWidth="1"/>
    <col min="24" max="16384" width="9.140625" style="1436"/>
  </cols>
  <sheetData>
    <row r="1" spans="1:23" ht="15" customHeight="1" x14ac:dyDescent="0.2">
      <c r="A1" s="2334" t="s">
        <v>2417</v>
      </c>
      <c r="B1" s="2334"/>
      <c r="C1" s="2334"/>
      <c r="D1" s="2334"/>
      <c r="E1" s="2334"/>
      <c r="F1" s="2334"/>
      <c r="G1" s="2334"/>
      <c r="H1" s="2334"/>
      <c r="I1" s="2334"/>
      <c r="J1" s="2334"/>
      <c r="K1" s="2334"/>
      <c r="L1" s="2334"/>
      <c r="M1" s="2334"/>
      <c r="N1" s="2334"/>
      <c r="O1" s="2334"/>
      <c r="P1" s="2334"/>
      <c r="Q1" s="2334"/>
      <c r="R1" s="2334"/>
    </row>
    <row r="2" spans="1:23" ht="15" customHeight="1" x14ac:dyDescent="0.2">
      <c r="A2" s="2334"/>
      <c r="B2" s="2334"/>
      <c r="C2" s="2334"/>
      <c r="D2" s="2334"/>
      <c r="E2" s="2334"/>
      <c r="F2" s="2334"/>
      <c r="G2" s="2334"/>
      <c r="H2" s="2334"/>
      <c r="I2" s="2334"/>
      <c r="J2" s="2334"/>
      <c r="K2" s="2334"/>
      <c r="L2" s="2334"/>
      <c r="M2" s="2334"/>
      <c r="N2" s="2334"/>
      <c r="O2" s="2334"/>
      <c r="P2" s="2334"/>
      <c r="Q2" s="2334"/>
      <c r="R2" s="2334"/>
    </row>
    <row r="3" spans="1:23" ht="15" x14ac:dyDescent="0.2">
      <c r="A3" s="2334"/>
      <c r="B3" s="2334"/>
      <c r="C3" s="2334"/>
      <c r="D3" s="2334"/>
      <c r="E3" s="2334"/>
      <c r="F3" s="2334"/>
      <c r="G3" s="2334"/>
      <c r="H3" s="2334"/>
      <c r="I3" s="2334"/>
      <c r="J3" s="2334"/>
      <c r="K3" s="2334"/>
      <c r="L3" s="2334"/>
      <c r="M3" s="2334"/>
      <c r="N3" s="2334"/>
      <c r="O3" s="2334"/>
      <c r="P3" s="2334"/>
      <c r="Q3" s="2334"/>
      <c r="R3" s="2334"/>
    </row>
    <row r="4" spans="1:23" ht="15" x14ac:dyDescent="0.25">
      <c r="A4" s="2335" t="s">
        <v>1</v>
      </c>
      <c r="B4" s="2335"/>
      <c r="C4" s="2335"/>
      <c r="D4" s="2335"/>
      <c r="E4" s="2335"/>
      <c r="F4" s="2335"/>
      <c r="G4" s="2335"/>
      <c r="H4" s="2335"/>
      <c r="I4" s="2335"/>
      <c r="J4" s="2335"/>
      <c r="K4" s="2335"/>
      <c r="L4" s="2335"/>
      <c r="M4" s="2335"/>
      <c r="N4" s="2335"/>
      <c r="O4" s="2335"/>
      <c r="P4" s="2335"/>
      <c r="Q4" s="2335"/>
      <c r="R4" s="2335"/>
    </row>
    <row r="5" spans="1:23" ht="15" x14ac:dyDescent="0.2">
      <c r="A5" s="1606"/>
      <c r="B5" s="1606"/>
      <c r="C5" s="1606"/>
      <c r="D5" s="1606"/>
      <c r="E5" s="1606"/>
      <c r="F5" s="1606"/>
      <c r="G5" s="1606"/>
      <c r="H5" s="1606"/>
      <c r="I5" s="1606"/>
      <c r="J5" s="1606"/>
      <c r="K5" s="1606"/>
      <c r="L5" s="1606"/>
      <c r="M5" s="1606"/>
      <c r="N5" s="1606"/>
      <c r="O5" s="1606"/>
      <c r="P5" s="1606"/>
      <c r="Q5" s="1606"/>
      <c r="R5" s="1606"/>
    </row>
    <row r="6" spans="1:23" ht="15" x14ac:dyDescent="0.25">
      <c r="A6" s="1607" t="s">
        <v>1640</v>
      </c>
      <c r="B6" s="1607"/>
      <c r="C6" s="1607"/>
      <c r="D6" s="1607"/>
      <c r="E6" s="1607"/>
      <c r="F6" s="1607"/>
      <c r="G6" s="1607"/>
      <c r="H6" s="1607"/>
      <c r="I6" s="1607"/>
      <c r="J6" s="1607"/>
      <c r="K6" s="1607"/>
      <c r="L6" s="1607"/>
      <c r="M6" s="1607"/>
      <c r="N6" s="1607"/>
      <c r="O6" s="1607"/>
      <c r="P6" s="1607"/>
      <c r="Q6" s="1607"/>
      <c r="R6" s="1607"/>
    </row>
    <row r="7" spans="1:23" ht="15" x14ac:dyDescent="0.2">
      <c r="A7" s="1606"/>
      <c r="B7" s="1606"/>
      <c r="C7" s="1606"/>
      <c r="D7" s="1606"/>
      <c r="E7" s="1606"/>
      <c r="F7" s="1606"/>
      <c r="G7" s="1606"/>
      <c r="H7" s="1606"/>
      <c r="I7" s="1606"/>
      <c r="J7" s="1606"/>
      <c r="K7" s="1606"/>
      <c r="L7" s="1606"/>
      <c r="M7" s="1606"/>
      <c r="N7" s="1606"/>
      <c r="O7" s="1606"/>
      <c r="P7" s="1606"/>
      <c r="Q7" s="1606"/>
      <c r="R7" s="1606"/>
    </row>
    <row r="8" spans="1:23" ht="15" x14ac:dyDescent="0.25">
      <c r="A8" s="1608" t="s">
        <v>2410</v>
      </c>
      <c r="B8" s="1608"/>
      <c r="C8" s="1608"/>
      <c r="D8" s="1608"/>
      <c r="E8" s="1608"/>
      <c r="F8" s="1608"/>
      <c r="G8" s="1608"/>
      <c r="H8" s="1608"/>
      <c r="I8" s="1608"/>
      <c r="J8" s="1608"/>
      <c r="K8" s="1608"/>
      <c r="L8" s="1608"/>
      <c r="M8" s="1608"/>
      <c r="N8" s="1608"/>
      <c r="O8" s="1608"/>
      <c r="P8" s="1608"/>
      <c r="Q8" s="1608"/>
      <c r="R8" s="1608"/>
    </row>
    <row r="9" spans="1:23" ht="15" x14ac:dyDescent="0.2">
      <c r="A9" s="1606"/>
      <c r="B9" s="1606"/>
      <c r="C9" s="1606"/>
      <c r="D9" s="1606"/>
      <c r="E9" s="1606"/>
      <c r="F9" s="1606"/>
      <c r="G9" s="1606"/>
      <c r="H9" s="1606"/>
      <c r="I9" s="1606"/>
      <c r="J9" s="1606"/>
      <c r="K9" s="1606"/>
      <c r="L9" s="1606"/>
      <c r="M9" s="1606"/>
      <c r="N9" s="1606"/>
      <c r="O9" s="1606"/>
      <c r="P9" s="1606"/>
      <c r="Q9" s="1606"/>
      <c r="R9" s="1606"/>
    </row>
    <row r="10" spans="1:23" ht="15" x14ac:dyDescent="0.25">
      <c r="A10" s="1609" t="s">
        <v>3</v>
      </c>
      <c r="B10" s="1609"/>
      <c r="C10" s="1609"/>
      <c r="D10" s="1609"/>
      <c r="E10" s="1609"/>
      <c r="F10" s="1609"/>
      <c r="G10" s="1609"/>
      <c r="H10" s="1609"/>
      <c r="I10" s="1609"/>
      <c r="J10" s="1609"/>
      <c r="K10" s="1609"/>
      <c r="L10" s="1609"/>
      <c r="M10" s="1609"/>
      <c r="N10" s="1609"/>
      <c r="O10" s="1609"/>
      <c r="P10" s="1609"/>
      <c r="Q10" s="1609"/>
      <c r="R10" s="1609"/>
    </row>
    <row r="11" spans="1:23" ht="15.75" thickBot="1" x14ac:dyDescent="0.3">
      <c r="A11" s="1610"/>
      <c r="B11" s="1610"/>
      <c r="C11" s="1610"/>
      <c r="D11" s="1610"/>
      <c r="E11" s="1610"/>
      <c r="F11" s="1610"/>
      <c r="G11" s="1610"/>
      <c r="H11" s="1610"/>
      <c r="I11" s="1610"/>
      <c r="J11" s="1610"/>
      <c r="K11" s="1610"/>
      <c r="L11" s="1610"/>
      <c r="M11" s="1610"/>
      <c r="N11" s="1610"/>
      <c r="O11" s="1610"/>
      <c r="P11" s="1610"/>
      <c r="Q11" s="1610"/>
      <c r="R11" s="1610"/>
    </row>
    <row r="12" spans="1:23" s="1423" customFormat="1" ht="30.75" customHeight="1" x14ac:dyDescent="0.25">
      <c r="A12" s="1018" t="s">
        <v>675</v>
      </c>
      <c r="B12" s="1592" t="s">
        <v>1001</v>
      </c>
      <c r="C12" s="1594" t="s">
        <v>4</v>
      </c>
      <c r="D12" s="1595"/>
      <c r="E12" s="1596"/>
      <c r="F12" s="1597" t="s">
        <v>1002</v>
      </c>
      <c r="G12" s="1598"/>
      <c r="H12" s="1599"/>
      <c r="I12" s="1597" t="s">
        <v>1007</v>
      </c>
      <c r="J12" s="1598"/>
      <c r="K12" s="1599"/>
      <c r="L12" s="1597" t="s">
        <v>1014</v>
      </c>
      <c r="M12" s="1599"/>
      <c r="N12" s="1597" t="s">
        <v>1010</v>
      </c>
      <c r="O12" s="1598"/>
      <c r="P12" s="1598"/>
      <c r="Q12" s="1598"/>
      <c r="R12" s="1599"/>
    </row>
    <row r="13" spans="1:23" s="36" customFormat="1" ht="45.75" thickBot="1" x14ac:dyDescent="0.3">
      <c r="A13" s="1426"/>
      <c r="B13" s="1593"/>
      <c r="C13" s="31" t="s">
        <v>6</v>
      </c>
      <c r="D13" s="31" t="s">
        <v>7</v>
      </c>
      <c r="E13" s="32" t="s">
        <v>8</v>
      </c>
      <c r="F13" s="33"/>
      <c r="G13" s="34" t="s">
        <v>1006</v>
      </c>
      <c r="H13" s="32" t="s">
        <v>1004</v>
      </c>
      <c r="I13" s="1590" t="s">
        <v>1008</v>
      </c>
      <c r="J13" s="1591"/>
      <c r="K13" s="371" t="s">
        <v>2326</v>
      </c>
      <c r="L13" s="247" t="s">
        <v>1009</v>
      </c>
      <c r="M13" s="32" t="s">
        <v>1005</v>
      </c>
      <c r="N13" s="33" t="s">
        <v>1011</v>
      </c>
      <c r="O13" s="1604" t="s">
        <v>1012</v>
      </c>
      <c r="P13" s="1605"/>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6">
        <f t="shared" ref="L14:L38" si="0">IF($K14&lt;&gt;0,$G14-$K14,"")</f>
        <v>0</v>
      </c>
      <c r="M14" s="808" t="s">
        <v>1013</v>
      </c>
      <c r="N14" s="809">
        <v>40240</v>
      </c>
      <c r="O14" s="224" t="s">
        <v>1013</v>
      </c>
      <c r="P14" s="810" t="s">
        <v>1347</v>
      </c>
      <c r="Q14" s="1437"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23" customFormat="1" ht="28.5" customHeight="1" x14ac:dyDescent="0.2">
      <c r="A16" s="1383" t="s">
        <v>1407</v>
      </c>
      <c r="B16" s="893">
        <v>39749</v>
      </c>
      <c r="C16" s="1407" t="s">
        <v>490</v>
      </c>
      <c r="D16" s="1407" t="s">
        <v>14</v>
      </c>
      <c r="E16" s="894" t="s">
        <v>15</v>
      </c>
      <c r="F16" s="895" t="s">
        <v>1187</v>
      </c>
      <c r="G16" s="896">
        <v>25000000000</v>
      </c>
      <c r="H16" s="50" t="s">
        <v>13</v>
      </c>
      <c r="I16" s="897" t="s">
        <v>1441</v>
      </c>
      <c r="J16" s="898">
        <v>23</v>
      </c>
      <c r="K16" s="372">
        <v>25000000000</v>
      </c>
      <c r="L16" s="53">
        <f t="shared" si="0"/>
        <v>0</v>
      </c>
      <c r="M16" s="64" t="s">
        <v>1013</v>
      </c>
      <c r="N16" s="899">
        <v>40568</v>
      </c>
      <c r="O16" s="1429"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29"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29"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29"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29"/>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29"/>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29"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29"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29"/>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29"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29"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29"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29"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29"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29"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29"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29"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29" t="s">
        <v>1013</v>
      </c>
      <c r="P37" s="150"/>
      <c r="Q37" s="67" t="s">
        <v>1273</v>
      </c>
      <c r="R37" s="245">
        <v>70000000</v>
      </c>
      <c r="U37" s="795"/>
      <c r="V37" s="795"/>
      <c r="W37" s="795"/>
    </row>
    <row r="38" spans="1:23" ht="28.5" x14ac:dyDescent="0.2">
      <c r="A38" s="1417"/>
      <c r="B38" s="1615">
        <v>39766</v>
      </c>
      <c r="C38" s="1643" t="s">
        <v>1666</v>
      </c>
      <c r="D38" s="1617" t="s">
        <v>45</v>
      </c>
      <c r="E38" s="1498" t="s">
        <v>46</v>
      </c>
      <c r="F38" s="1600" t="s">
        <v>286</v>
      </c>
      <c r="G38" s="1634">
        <v>300000000</v>
      </c>
      <c r="H38" s="1498" t="s">
        <v>13</v>
      </c>
      <c r="I38" s="48">
        <v>39967</v>
      </c>
      <c r="J38" s="49">
        <v>4</v>
      </c>
      <c r="K38" s="373">
        <v>75000000</v>
      </c>
      <c r="L38" s="812">
        <f t="shared" si="0"/>
        <v>225000000</v>
      </c>
      <c r="M38" s="50" t="s">
        <v>286</v>
      </c>
      <c r="N38" s="1632">
        <v>40316</v>
      </c>
      <c r="O38" s="1453" t="s">
        <v>1013</v>
      </c>
      <c r="P38" s="1621"/>
      <c r="Q38" s="1457" t="s">
        <v>1274</v>
      </c>
      <c r="R38" s="1506">
        <v>5421615.2699999996</v>
      </c>
      <c r="U38" s="795"/>
      <c r="V38" s="795"/>
      <c r="W38" s="795"/>
    </row>
    <row r="39" spans="1:23" ht="28.5" x14ac:dyDescent="0.2">
      <c r="A39" s="1444"/>
      <c r="B39" s="1674"/>
      <c r="C39" s="1644"/>
      <c r="D39" s="1646"/>
      <c r="E39" s="1553"/>
      <c r="F39" s="1672"/>
      <c r="G39" s="1642"/>
      <c r="H39" s="1553"/>
      <c r="I39" s="48">
        <v>40079</v>
      </c>
      <c r="J39" s="49">
        <v>4</v>
      </c>
      <c r="K39" s="373">
        <v>125000000</v>
      </c>
      <c r="L39" s="812">
        <v>100000000</v>
      </c>
      <c r="M39" s="50" t="s">
        <v>286</v>
      </c>
      <c r="N39" s="1648"/>
      <c r="O39" s="1510"/>
      <c r="P39" s="1649"/>
      <c r="Q39" s="1508"/>
      <c r="R39" s="1509"/>
      <c r="U39" s="795"/>
      <c r="V39" s="795"/>
      <c r="W39" s="795"/>
    </row>
    <row r="40" spans="1:23" x14ac:dyDescent="0.2">
      <c r="A40" s="1418"/>
      <c r="B40" s="1616"/>
      <c r="C40" s="1645"/>
      <c r="D40" s="1618"/>
      <c r="E40" s="1499"/>
      <c r="F40" s="1601"/>
      <c r="G40" s="1635"/>
      <c r="H40" s="1499"/>
      <c r="I40" s="48">
        <v>40170</v>
      </c>
      <c r="J40" s="49">
        <v>4</v>
      </c>
      <c r="K40" s="373">
        <v>100000000</v>
      </c>
      <c r="L40" s="812">
        <v>0</v>
      </c>
      <c r="M40" s="50" t="s">
        <v>1013</v>
      </c>
      <c r="N40" s="1633"/>
      <c r="O40" s="1454"/>
      <c r="P40" s="1622"/>
      <c r="Q40" s="1458"/>
      <c r="R40" s="1507"/>
      <c r="U40" s="795"/>
      <c r="V40" s="795"/>
      <c r="W40" s="795"/>
    </row>
    <row r="41" spans="1:23" ht="28.5" x14ac:dyDescent="0.2">
      <c r="A41" s="1417"/>
      <c r="B41" s="1615">
        <v>39766</v>
      </c>
      <c r="C41" s="1643" t="s">
        <v>1667</v>
      </c>
      <c r="D41" s="1617" t="s">
        <v>47</v>
      </c>
      <c r="E41" s="1498" t="s">
        <v>48</v>
      </c>
      <c r="F41" s="1600" t="s">
        <v>286</v>
      </c>
      <c r="G41" s="1634">
        <v>1400000000</v>
      </c>
      <c r="H41" s="1498" t="s">
        <v>13</v>
      </c>
      <c r="I41" s="48">
        <v>40996</v>
      </c>
      <c r="J41" s="54">
        <v>4</v>
      </c>
      <c r="K41" s="373">
        <v>700000000</v>
      </c>
      <c r="L41" s="53">
        <f t="shared" ref="L41:L49" si="1">IF($K41&lt;&gt;0,$G41-$K41,"")</f>
        <v>700000000</v>
      </c>
      <c r="M41" s="50" t="s">
        <v>286</v>
      </c>
      <c r="N41" s="1632">
        <v>41248</v>
      </c>
      <c r="O41" s="1453" t="s">
        <v>1013</v>
      </c>
      <c r="P41" s="1613"/>
      <c r="Q41" s="1457" t="s">
        <v>1966</v>
      </c>
      <c r="R41" s="1506">
        <v>7666419</v>
      </c>
      <c r="U41" s="795"/>
      <c r="V41" s="795"/>
      <c r="W41" s="795"/>
    </row>
    <row r="42" spans="1:23" x14ac:dyDescent="0.2">
      <c r="A42" s="1418"/>
      <c r="B42" s="1616"/>
      <c r="C42" s="1645"/>
      <c r="D42" s="1618"/>
      <c r="E42" s="1499"/>
      <c r="F42" s="1601"/>
      <c r="G42" s="1635"/>
      <c r="H42" s="1499"/>
      <c r="I42" s="48">
        <v>41178</v>
      </c>
      <c r="J42" s="54">
        <v>4</v>
      </c>
      <c r="K42" s="373">
        <v>700000000</v>
      </c>
      <c r="L42" s="53">
        <v>0</v>
      </c>
      <c r="M42" s="50" t="s">
        <v>1013</v>
      </c>
      <c r="N42" s="1633"/>
      <c r="O42" s="1454"/>
      <c r="P42" s="1614"/>
      <c r="Q42" s="1458"/>
      <c r="R42" s="1507"/>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29"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29"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29"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29"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29"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29" t="s">
        <v>1013</v>
      </c>
      <c r="P48" s="150">
        <v>9</v>
      </c>
      <c r="Q48" s="67" t="s">
        <v>1273</v>
      </c>
      <c r="R48" s="245">
        <v>212000</v>
      </c>
      <c r="U48" s="795"/>
      <c r="V48" s="795"/>
      <c r="W48" s="795"/>
    </row>
    <row r="49" spans="1:23" ht="28.5" x14ac:dyDescent="0.2">
      <c r="A49" s="1417"/>
      <c r="B49" s="1615">
        <v>39773</v>
      </c>
      <c r="C49" s="1643" t="s">
        <v>1674</v>
      </c>
      <c r="D49" s="1617" t="s">
        <v>59</v>
      </c>
      <c r="E49" s="1498" t="s">
        <v>19</v>
      </c>
      <c r="F49" s="1600" t="s">
        <v>286</v>
      </c>
      <c r="G49" s="1634">
        <v>400000000</v>
      </c>
      <c r="H49" s="1498" t="s">
        <v>13</v>
      </c>
      <c r="I49" s="48">
        <v>40177</v>
      </c>
      <c r="J49" s="54">
        <v>4</v>
      </c>
      <c r="K49" s="373">
        <v>200000000</v>
      </c>
      <c r="L49" s="53">
        <f t="shared" si="1"/>
        <v>200000000</v>
      </c>
      <c r="M49" s="64" t="s">
        <v>189</v>
      </c>
      <c r="N49" s="1632">
        <v>40275</v>
      </c>
      <c r="O49" s="1453" t="s">
        <v>1013</v>
      </c>
      <c r="P49" s="1613"/>
      <c r="Q49" s="1457" t="s">
        <v>1273</v>
      </c>
      <c r="R49" s="1506">
        <v>18500000</v>
      </c>
      <c r="U49" s="795"/>
      <c r="V49" s="795"/>
      <c r="W49" s="795"/>
    </row>
    <row r="50" spans="1:23" x14ac:dyDescent="0.2">
      <c r="A50" s="1418"/>
      <c r="B50" s="1616"/>
      <c r="C50" s="1645"/>
      <c r="D50" s="1618"/>
      <c r="E50" s="1499"/>
      <c r="F50" s="1601"/>
      <c r="G50" s="1635"/>
      <c r="H50" s="1499"/>
      <c r="I50" s="48">
        <v>40240</v>
      </c>
      <c r="J50" s="54">
        <v>4</v>
      </c>
      <c r="K50" s="373">
        <v>200000000</v>
      </c>
      <c r="L50" s="53">
        <v>0</v>
      </c>
      <c r="M50" s="64" t="s">
        <v>1013</v>
      </c>
      <c r="N50" s="1633"/>
      <c r="O50" s="1454"/>
      <c r="P50" s="1614"/>
      <c r="Q50" s="1458"/>
      <c r="R50" s="1507"/>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29"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29" t="s">
        <v>1013</v>
      </c>
      <c r="P52" s="150"/>
      <c r="Q52" s="67" t="s">
        <v>1966</v>
      </c>
      <c r="R52" s="245">
        <v>415000</v>
      </c>
      <c r="U52" s="795"/>
      <c r="V52" s="795"/>
      <c r="W52" s="795"/>
    </row>
    <row r="53" spans="1:23" s="92" customFormat="1" ht="28.5" x14ac:dyDescent="0.2">
      <c r="A53" s="1417"/>
      <c r="B53" s="1615">
        <v>39773</v>
      </c>
      <c r="C53" s="1643" t="s">
        <v>1676</v>
      </c>
      <c r="D53" s="1623" t="s">
        <v>63</v>
      </c>
      <c r="E53" s="1498" t="s">
        <v>64</v>
      </c>
      <c r="F53" s="1626" t="s">
        <v>286</v>
      </c>
      <c r="G53" s="1530">
        <v>400000000</v>
      </c>
      <c r="H53" s="1498" t="s">
        <v>13</v>
      </c>
      <c r="I53" s="48">
        <v>40240</v>
      </c>
      <c r="J53" s="54">
        <v>4</v>
      </c>
      <c r="K53" s="373">
        <v>100000000</v>
      </c>
      <c r="L53" s="53">
        <f>G53-K53</f>
        <v>300000000</v>
      </c>
      <c r="M53" s="64" t="s">
        <v>189</v>
      </c>
      <c r="N53" s="1632">
        <v>40696</v>
      </c>
      <c r="O53" s="1453" t="s">
        <v>1013</v>
      </c>
      <c r="P53" s="1613"/>
      <c r="Q53" s="1457" t="s">
        <v>1274</v>
      </c>
      <c r="R53" s="1506">
        <v>20388842.059999999</v>
      </c>
      <c r="U53" s="795"/>
      <c r="V53" s="795"/>
      <c r="W53" s="795"/>
    </row>
    <row r="54" spans="1:23" s="92" customFormat="1" ht="28.5" x14ac:dyDescent="0.2">
      <c r="A54" s="1444"/>
      <c r="B54" s="1674"/>
      <c r="C54" s="1644"/>
      <c r="D54" s="1624"/>
      <c r="E54" s="1553"/>
      <c r="F54" s="1673"/>
      <c r="G54" s="1531"/>
      <c r="H54" s="1553"/>
      <c r="I54" s="48">
        <v>40464</v>
      </c>
      <c r="J54" s="54">
        <v>4</v>
      </c>
      <c r="K54" s="373">
        <v>100000000</v>
      </c>
      <c r="L54" s="53">
        <f>G53-(K53+K54)</f>
        <v>200000000</v>
      </c>
      <c r="M54" s="64" t="s">
        <v>189</v>
      </c>
      <c r="N54" s="1648"/>
      <c r="O54" s="1510"/>
      <c r="P54" s="1675"/>
      <c r="Q54" s="1508"/>
      <c r="R54" s="1509"/>
      <c r="T54" s="1436"/>
      <c r="U54" s="795"/>
      <c r="V54" s="795"/>
      <c r="W54" s="795"/>
    </row>
    <row r="55" spans="1:23" s="92" customFormat="1" ht="16.5" customHeight="1" x14ac:dyDescent="0.2">
      <c r="A55" s="1418"/>
      <c r="B55" s="1616"/>
      <c r="C55" s="1645"/>
      <c r="D55" s="1625"/>
      <c r="E55" s="1499"/>
      <c r="F55" s="1627"/>
      <c r="G55" s="1532"/>
      <c r="H55" s="1499"/>
      <c r="I55" s="813">
        <v>40541</v>
      </c>
      <c r="J55" s="814">
        <v>4</v>
      </c>
      <c r="K55" s="815">
        <v>200000000</v>
      </c>
      <c r="L55" s="1446">
        <v>0</v>
      </c>
      <c r="M55" s="1403" t="s">
        <v>1013</v>
      </c>
      <c r="N55" s="1633"/>
      <c r="O55" s="1454"/>
      <c r="P55" s="1614"/>
      <c r="Q55" s="1458"/>
      <c r="R55" s="1507"/>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29"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29"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29"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29"/>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29"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29"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29"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29"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29"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29"/>
      <c r="P65" s="150"/>
      <c r="Q65" s="67"/>
      <c r="R65" s="245"/>
      <c r="U65" s="795"/>
      <c r="V65" s="795"/>
      <c r="W65" s="795"/>
    </row>
    <row r="66" spans="1:23" ht="28.5" x14ac:dyDescent="0.2">
      <c r="A66" s="1383"/>
      <c r="B66" s="1615">
        <v>39773</v>
      </c>
      <c r="C66" s="1643" t="s">
        <v>1687</v>
      </c>
      <c r="D66" s="1617" t="s">
        <v>16</v>
      </c>
      <c r="E66" s="1498" t="s">
        <v>17</v>
      </c>
      <c r="F66" s="1600" t="s">
        <v>286</v>
      </c>
      <c r="G66" s="1634">
        <v>154000000</v>
      </c>
      <c r="H66" s="1498" t="s">
        <v>13</v>
      </c>
      <c r="I66" s="48">
        <v>40191</v>
      </c>
      <c r="J66" s="54">
        <v>4</v>
      </c>
      <c r="K66" s="373">
        <v>50000000</v>
      </c>
      <c r="L66" s="53">
        <f t="shared" si="2"/>
        <v>104000000</v>
      </c>
      <c r="M66" s="64" t="s">
        <v>189</v>
      </c>
      <c r="N66" s="1632">
        <v>40575</v>
      </c>
      <c r="O66" s="1453" t="s">
        <v>1013</v>
      </c>
      <c r="P66" s="1613"/>
      <c r="Q66" s="1457" t="s">
        <v>1274</v>
      </c>
      <c r="R66" s="1506">
        <v>6202523.25</v>
      </c>
      <c r="U66" s="795"/>
      <c r="V66" s="795"/>
      <c r="W66" s="795"/>
    </row>
    <row r="67" spans="1:23" x14ac:dyDescent="0.2">
      <c r="A67" s="1384"/>
      <c r="B67" s="1616"/>
      <c r="C67" s="1645"/>
      <c r="D67" s="1618"/>
      <c r="E67" s="1499"/>
      <c r="F67" s="1601"/>
      <c r="G67" s="1635"/>
      <c r="H67" s="1499"/>
      <c r="I67" s="48">
        <v>40345</v>
      </c>
      <c r="J67" s="54">
        <v>4</v>
      </c>
      <c r="K67" s="373">
        <v>104000000</v>
      </c>
      <c r="L67" s="53">
        <v>0</v>
      </c>
      <c r="M67" s="64" t="s">
        <v>1013</v>
      </c>
      <c r="N67" s="1633"/>
      <c r="O67" s="1454"/>
      <c r="P67" s="1614"/>
      <c r="Q67" s="1458"/>
      <c r="R67" s="1507"/>
      <c r="U67" s="795"/>
      <c r="V67" s="795"/>
      <c r="W67" s="795"/>
    </row>
    <row r="68" spans="1:23" ht="32.25" customHeight="1" x14ac:dyDescent="0.2">
      <c r="A68" s="1383"/>
      <c r="B68" s="1615">
        <v>39773</v>
      </c>
      <c r="C68" s="1619" t="s">
        <v>1688</v>
      </c>
      <c r="D68" s="1623" t="s">
        <v>76</v>
      </c>
      <c r="E68" s="1498" t="s">
        <v>50</v>
      </c>
      <c r="F68" s="1626" t="s">
        <v>286</v>
      </c>
      <c r="G68" s="1530">
        <v>525000000</v>
      </c>
      <c r="H68" s="1498" t="s">
        <v>13</v>
      </c>
      <c r="I68" s="48">
        <v>40639</v>
      </c>
      <c r="J68" s="54">
        <v>4</v>
      </c>
      <c r="K68" s="373">
        <v>262500000</v>
      </c>
      <c r="L68" s="53">
        <f t="shared" si="2"/>
        <v>262500000</v>
      </c>
      <c r="M68" s="64" t="s">
        <v>189</v>
      </c>
      <c r="N68" s="1632">
        <v>40877</v>
      </c>
      <c r="O68" s="1453" t="s">
        <v>1013</v>
      </c>
      <c r="P68" s="1613"/>
      <c r="Q68" s="1457" t="s">
        <v>1274</v>
      </c>
      <c r="R68" s="1506">
        <v>3435005.65</v>
      </c>
      <c r="U68" s="795"/>
      <c r="V68" s="795"/>
      <c r="W68" s="795"/>
    </row>
    <row r="69" spans="1:23" ht="27" customHeight="1" x14ac:dyDescent="0.2">
      <c r="A69" s="1384"/>
      <c r="B69" s="1616"/>
      <c r="C69" s="1620"/>
      <c r="D69" s="1625"/>
      <c r="E69" s="1499"/>
      <c r="F69" s="1627"/>
      <c r="G69" s="1532"/>
      <c r="H69" s="1499"/>
      <c r="I69" s="48">
        <v>40800</v>
      </c>
      <c r="J69" s="54">
        <v>4</v>
      </c>
      <c r="K69" s="373">
        <v>262500000</v>
      </c>
      <c r="L69" s="53">
        <f>L68-K69</f>
        <v>0</v>
      </c>
      <c r="M69" s="64" t="s">
        <v>1013</v>
      </c>
      <c r="N69" s="1633"/>
      <c r="O69" s="1454"/>
      <c r="P69" s="1614"/>
      <c r="Q69" s="1458"/>
      <c r="R69" s="1507"/>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29"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29"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29"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29"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29"/>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29"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29"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29"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29"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29"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29"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83">
        <v>49</v>
      </c>
      <c r="B82" s="1611">
        <v>39787</v>
      </c>
      <c r="C82" s="1638" t="s">
        <v>1700</v>
      </c>
      <c r="D82" s="1670" t="s">
        <v>96</v>
      </c>
      <c r="E82" s="1498" t="s">
        <v>31</v>
      </c>
      <c r="F82" s="1636" t="s">
        <v>286</v>
      </c>
      <c r="G82" s="1530">
        <v>38235000</v>
      </c>
      <c r="H82" s="1578" t="s">
        <v>13</v>
      </c>
      <c r="I82" s="48">
        <v>40170</v>
      </c>
      <c r="J82" s="49">
        <v>5</v>
      </c>
      <c r="K82" s="373">
        <v>15000000</v>
      </c>
      <c r="L82" s="53">
        <f t="shared" si="2"/>
        <v>23235000</v>
      </c>
      <c r="M82" s="64" t="s">
        <v>189</v>
      </c>
      <c r="N82" s="1568">
        <v>40865</v>
      </c>
      <c r="O82" s="1453" t="s">
        <v>1013</v>
      </c>
      <c r="P82" s="1621"/>
      <c r="Q82" s="1457" t="s">
        <v>1966</v>
      </c>
      <c r="R82" s="1506">
        <v>2794422</v>
      </c>
      <c r="U82" s="795"/>
      <c r="V82" s="795"/>
      <c r="W82" s="795"/>
    </row>
    <row r="83" spans="1:23" ht="23.25" customHeight="1" x14ac:dyDescent="0.2">
      <c r="A83" s="1384"/>
      <c r="B83" s="1612"/>
      <c r="C83" s="1639"/>
      <c r="D83" s="1671"/>
      <c r="E83" s="1499"/>
      <c r="F83" s="1637"/>
      <c r="G83" s="1532"/>
      <c r="H83" s="1579"/>
      <c r="I83" s="48">
        <v>40738</v>
      </c>
      <c r="J83" s="49">
        <v>49</v>
      </c>
      <c r="K83" s="373">
        <v>23235000</v>
      </c>
      <c r="L83" s="53">
        <v>0</v>
      </c>
      <c r="M83" s="64" t="s">
        <v>1013</v>
      </c>
      <c r="N83" s="1569"/>
      <c r="O83" s="1454"/>
      <c r="P83" s="1622"/>
      <c r="Q83" s="1458"/>
      <c r="R83" s="1507"/>
      <c r="U83" s="795"/>
      <c r="V83" s="795"/>
      <c r="W83" s="795"/>
    </row>
    <row r="84" spans="1:23" ht="28.5" x14ac:dyDescent="0.2">
      <c r="A84" s="1383"/>
      <c r="B84" s="1611">
        <v>39787</v>
      </c>
      <c r="C84" s="1628" t="s">
        <v>1701</v>
      </c>
      <c r="D84" s="1564" t="s">
        <v>97</v>
      </c>
      <c r="E84" s="1498" t="s">
        <v>31</v>
      </c>
      <c r="F84" s="1570" t="s">
        <v>286</v>
      </c>
      <c r="G84" s="1634">
        <v>83094000</v>
      </c>
      <c r="H84" s="1578" t="s">
        <v>13</v>
      </c>
      <c r="I84" s="48">
        <v>40380</v>
      </c>
      <c r="J84" s="49">
        <v>4</v>
      </c>
      <c r="K84" s="373">
        <v>41547000</v>
      </c>
      <c r="L84" s="53">
        <f t="shared" si="2"/>
        <v>41547000</v>
      </c>
      <c r="M84" s="64" t="s">
        <v>189</v>
      </c>
      <c r="N84" s="1568">
        <v>40597</v>
      </c>
      <c r="O84" s="1453" t="s">
        <v>1013</v>
      </c>
      <c r="P84" s="1621"/>
      <c r="Q84" s="1457" t="s">
        <v>1273</v>
      </c>
      <c r="R84" s="1506">
        <v>4450000</v>
      </c>
      <c r="U84" s="795"/>
      <c r="V84" s="795"/>
      <c r="W84" s="795"/>
    </row>
    <row r="85" spans="1:23" x14ac:dyDescent="0.2">
      <c r="A85" s="1384"/>
      <c r="B85" s="1612"/>
      <c r="C85" s="1629"/>
      <c r="D85" s="1565"/>
      <c r="E85" s="1499"/>
      <c r="F85" s="1571"/>
      <c r="G85" s="1635"/>
      <c r="H85" s="1579"/>
      <c r="I85" s="48">
        <v>40527</v>
      </c>
      <c r="J85" s="49">
        <v>4</v>
      </c>
      <c r="K85" s="373">
        <v>41547000</v>
      </c>
      <c r="L85" s="53">
        <v>0</v>
      </c>
      <c r="M85" s="64" t="s">
        <v>1013</v>
      </c>
      <c r="N85" s="1569"/>
      <c r="O85" s="1454"/>
      <c r="P85" s="1622"/>
      <c r="Q85" s="1458"/>
      <c r="R85" s="1507"/>
      <c r="U85" s="795"/>
      <c r="V85" s="795"/>
      <c r="W85" s="795"/>
    </row>
    <row r="86" spans="1:23" x14ac:dyDescent="0.2">
      <c r="A86" s="1383" t="s">
        <v>2321</v>
      </c>
      <c r="B86" s="1611">
        <v>39787</v>
      </c>
      <c r="C86" s="1638" t="s">
        <v>1702</v>
      </c>
      <c r="D86" s="1670" t="s">
        <v>98</v>
      </c>
      <c r="E86" s="1498" t="s">
        <v>58</v>
      </c>
      <c r="F86" s="1636" t="s">
        <v>286</v>
      </c>
      <c r="G86" s="1530">
        <v>9950000</v>
      </c>
      <c r="H86" s="1578" t="s">
        <v>13</v>
      </c>
      <c r="I86" s="1733">
        <v>41344</v>
      </c>
      <c r="J86" s="1735">
        <v>217</v>
      </c>
      <c r="K86" s="1572">
        <v>9408212.5500000007</v>
      </c>
      <c r="L86" s="1581">
        <v>0</v>
      </c>
      <c r="M86" s="1518" t="s">
        <v>1013</v>
      </c>
      <c r="N86" s="180" t="s">
        <v>2359</v>
      </c>
      <c r="O86" s="1429" t="s">
        <v>1013</v>
      </c>
      <c r="P86" s="52"/>
      <c r="Q86" s="67" t="s">
        <v>1273</v>
      </c>
      <c r="R86" s="245">
        <v>99000</v>
      </c>
      <c r="U86" s="795"/>
      <c r="V86" s="795"/>
      <c r="W86" s="795"/>
    </row>
    <row r="87" spans="1:23" x14ac:dyDescent="0.2">
      <c r="A87" s="1384"/>
      <c r="B87" s="1612"/>
      <c r="C87" s="1639"/>
      <c r="D87" s="1671"/>
      <c r="E87" s="1499"/>
      <c r="F87" s="1637"/>
      <c r="G87" s="1532"/>
      <c r="H87" s="1579"/>
      <c r="I87" s="1734"/>
      <c r="J87" s="1736"/>
      <c r="K87" s="1573"/>
      <c r="L87" s="1582"/>
      <c r="M87" s="1520"/>
      <c r="N87" s="180">
        <v>41437</v>
      </c>
      <c r="O87" s="1429"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29"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29"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29"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419">
        <v>4</v>
      </c>
      <c r="K91" s="373">
        <v>129000000</v>
      </c>
      <c r="L91" s="53">
        <f t="shared" si="2"/>
        <v>129000000</v>
      </c>
      <c r="M91" s="64" t="s">
        <v>1013</v>
      </c>
      <c r="N91" s="180"/>
      <c r="O91" s="1429"/>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29" t="s">
        <v>333</v>
      </c>
      <c r="P92" s="52"/>
      <c r="Q92" s="67" t="s">
        <v>1216</v>
      </c>
      <c r="R92" s="245" t="s">
        <v>333</v>
      </c>
      <c r="U92" s="795"/>
      <c r="V92" s="795"/>
      <c r="W92" s="795"/>
    </row>
    <row r="93" spans="1:23" ht="28.5" x14ac:dyDescent="0.2">
      <c r="A93" s="1383"/>
      <c r="B93" s="1611">
        <v>39787</v>
      </c>
      <c r="C93" s="1638" t="s">
        <v>1708</v>
      </c>
      <c r="D93" s="1670" t="s">
        <v>103</v>
      </c>
      <c r="E93" s="1498" t="s">
        <v>19</v>
      </c>
      <c r="F93" s="1636" t="s">
        <v>286</v>
      </c>
      <c r="G93" s="1530">
        <v>130000000</v>
      </c>
      <c r="H93" s="1578" t="s">
        <v>13</v>
      </c>
      <c r="I93" s="48">
        <v>40051</v>
      </c>
      <c r="J93" s="49">
        <v>4</v>
      </c>
      <c r="K93" s="373">
        <v>97500000</v>
      </c>
      <c r="L93" s="53">
        <f t="shared" si="2"/>
        <v>32500000</v>
      </c>
      <c r="M93" s="50" t="s">
        <v>286</v>
      </c>
      <c r="N93" s="1512">
        <v>40114</v>
      </c>
      <c r="O93" s="1453" t="s">
        <v>1013</v>
      </c>
      <c r="P93" s="1621">
        <v>9</v>
      </c>
      <c r="Q93" s="1457" t="s">
        <v>1273</v>
      </c>
      <c r="R93" s="1506">
        <v>1307000</v>
      </c>
      <c r="U93" s="795"/>
      <c r="V93" s="795"/>
      <c r="W93" s="795"/>
    </row>
    <row r="94" spans="1:23" x14ac:dyDescent="0.2">
      <c r="A94" s="1384"/>
      <c r="B94" s="1612"/>
      <c r="C94" s="1639"/>
      <c r="D94" s="1671"/>
      <c r="E94" s="1499"/>
      <c r="F94" s="1637"/>
      <c r="G94" s="1532"/>
      <c r="H94" s="1579"/>
      <c r="I94" s="48">
        <v>40058</v>
      </c>
      <c r="J94" s="49">
        <v>4</v>
      </c>
      <c r="K94" s="789">
        <v>32500000</v>
      </c>
      <c r="L94" s="53">
        <v>0</v>
      </c>
      <c r="M94" s="50" t="s">
        <v>1013</v>
      </c>
      <c r="N94" s="1513"/>
      <c r="O94" s="1454"/>
      <c r="P94" s="1622"/>
      <c r="Q94" s="1458"/>
      <c r="R94" s="1507"/>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29"/>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420">
        <v>75</v>
      </c>
      <c r="K96" s="373">
        <v>55926477.75</v>
      </c>
      <c r="L96" s="53">
        <v>0</v>
      </c>
      <c r="M96" s="64" t="s">
        <v>1013</v>
      </c>
      <c r="N96" s="180">
        <v>41416</v>
      </c>
      <c r="O96" s="1429"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29"/>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29"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29"/>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29"/>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29"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29"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29"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29"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29"/>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29"/>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29" t="s">
        <v>1013</v>
      </c>
      <c r="P107" s="52">
        <v>32</v>
      </c>
      <c r="Q107" s="67" t="s">
        <v>1273</v>
      </c>
      <c r="R107" s="245">
        <v>40000</v>
      </c>
      <c r="U107" s="795"/>
      <c r="V107" s="795"/>
      <c r="W107" s="795"/>
    </row>
    <row r="108" spans="1:23" ht="28.5" x14ac:dyDescent="0.2">
      <c r="A108" s="612"/>
      <c r="B108" s="55">
        <v>39787</v>
      </c>
      <c r="C108" s="56" t="s">
        <v>1720</v>
      </c>
      <c r="D108" s="57" t="s">
        <v>119</v>
      </c>
      <c r="E108" s="45" t="s">
        <v>46</v>
      </c>
      <c r="F108" s="58" t="s">
        <v>286</v>
      </c>
      <c r="G108" s="47">
        <v>20649000</v>
      </c>
      <c r="H108" s="59" t="s">
        <v>13</v>
      </c>
      <c r="I108" s="48">
        <v>41409</v>
      </c>
      <c r="J108" s="49">
        <v>4</v>
      </c>
      <c r="K108" s="373">
        <v>10324000</v>
      </c>
      <c r="L108" s="53">
        <f>G108-K108</f>
        <v>10325000</v>
      </c>
      <c r="M108" s="64" t="s">
        <v>189</v>
      </c>
      <c r="N108" s="180"/>
      <c r="O108" s="1429"/>
      <c r="P108" s="52"/>
      <c r="Q108" s="67"/>
      <c r="R108" s="245"/>
      <c r="U108" s="795"/>
      <c r="V108" s="795"/>
      <c r="W108" s="795"/>
    </row>
    <row r="109" spans="1:23" x14ac:dyDescent="0.2">
      <c r="A109" s="612"/>
      <c r="B109" s="55">
        <v>39787</v>
      </c>
      <c r="C109" s="56" t="s">
        <v>1721</v>
      </c>
      <c r="D109" s="57" t="s">
        <v>120</v>
      </c>
      <c r="E109" s="45" t="s">
        <v>31</v>
      </c>
      <c r="F109" s="58" t="s">
        <v>286</v>
      </c>
      <c r="G109" s="47">
        <v>7000000</v>
      </c>
      <c r="H109" s="59" t="s">
        <v>13</v>
      </c>
      <c r="I109" s="48">
        <v>40009</v>
      </c>
      <c r="J109" s="49">
        <v>4</v>
      </c>
      <c r="K109" s="373">
        <v>7000000</v>
      </c>
      <c r="L109" s="53">
        <v>0</v>
      </c>
      <c r="M109" s="64" t="s">
        <v>1013</v>
      </c>
      <c r="N109" s="180">
        <v>40058</v>
      </c>
      <c r="O109" s="1429" t="s">
        <v>1013</v>
      </c>
      <c r="P109" s="52"/>
      <c r="Q109" s="67" t="s">
        <v>1273</v>
      </c>
      <c r="R109" s="245">
        <v>225000</v>
      </c>
      <c r="U109" s="795"/>
      <c r="V109" s="795"/>
      <c r="W109" s="795"/>
    </row>
    <row r="110" spans="1:23" x14ac:dyDescent="0.2">
      <c r="A110" s="612">
        <v>55</v>
      </c>
      <c r="B110" s="55">
        <v>39787</v>
      </c>
      <c r="C110" s="56" t="s">
        <v>1722</v>
      </c>
      <c r="D110" s="57" t="s">
        <v>121</v>
      </c>
      <c r="E110" s="45" t="s">
        <v>58</v>
      </c>
      <c r="F110" s="58" t="s">
        <v>286</v>
      </c>
      <c r="G110" s="47">
        <v>5800000</v>
      </c>
      <c r="H110" s="59" t="s">
        <v>13</v>
      </c>
      <c r="I110" s="48"/>
      <c r="J110" s="49"/>
      <c r="K110" s="373"/>
      <c r="L110" s="53" t="str">
        <f t="shared" ref="L110:L145" si="4">IF($K110&lt;&gt;0,$G110-$K110,"")</f>
        <v/>
      </c>
      <c r="M110" s="64"/>
      <c r="N110" s="180"/>
      <c r="O110" s="1429"/>
      <c r="P110" s="52"/>
      <c r="Q110" s="67"/>
      <c r="R110" s="245"/>
      <c r="U110" s="795"/>
      <c r="V110" s="795"/>
      <c r="W110" s="795"/>
    </row>
    <row r="111" spans="1:23" x14ac:dyDescent="0.2">
      <c r="A111" s="612" t="s">
        <v>2105</v>
      </c>
      <c r="B111" s="55">
        <v>39787</v>
      </c>
      <c r="C111" s="56" t="s">
        <v>1723</v>
      </c>
      <c r="D111" s="57" t="s">
        <v>122</v>
      </c>
      <c r="E111" s="45" t="s">
        <v>28</v>
      </c>
      <c r="F111" s="58" t="s">
        <v>1187</v>
      </c>
      <c r="G111" s="47">
        <v>303000000</v>
      </c>
      <c r="H111" s="59" t="s">
        <v>13</v>
      </c>
      <c r="I111" s="48">
        <v>41135</v>
      </c>
      <c r="J111" s="49">
        <v>118</v>
      </c>
      <c r="K111" s="373">
        <v>113338080.75</v>
      </c>
      <c r="L111" s="53">
        <v>0</v>
      </c>
      <c r="M111" s="64" t="s">
        <v>1013</v>
      </c>
      <c r="N111" s="180">
        <v>41171</v>
      </c>
      <c r="O111" s="1429" t="s">
        <v>1013</v>
      </c>
      <c r="P111" s="52"/>
      <c r="Q111" s="67" t="s">
        <v>1273</v>
      </c>
      <c r="R111" s="245">
        <v>825000</v>
      </c>
      <c r="U111" s="795"/>
      <c r="V111" s="795"/>
      <c r="W111" s="795"/>
    </row>
    <row r="112" spans="1:23" x14ac:dyDescent="0.2">
      <c r="A112" s="612">
        <v>50</v>
      </c>
      <c r="B112" s="55">
        <v>39787</v>
      </c>
      <c r="C112" s="56" t="s">
        <v>1724</v>
      </c>
      <c r="D112" s="57" t="s">
        <v>123</v>
      </c>
      <c r="E112" s="45" t="s">
        <v>19</v>
      </c>
      <c r="F112" s="58" t="s">
        <v>286</v>
      </c>
      <c r="G112" s="47">
        <v>13500000</v>
      </c>
      <c r="H112" s="59" t="s">
        <v>13</v>
      </c>
      <c r="I112" s="48">
        <v>40766</v>
      </c>
      <c r="J112" s="49">
        <v>50</v>
      </c>
      <c r="K112" s="373">
        <v>13500000</v>
      </c>
      <c r="L112" s="53">
        <f t="shared" si="4"/>
        <v>0</v>
      </c>
      <c r="M112" s="64" t="s">
        <v>1013</v>
      </c>
      <c r="N112" s="180">
        <v>40814</v>
      </c>
      <c r="O112" s="1429" t="s">
        <v>1013</v>
      </c>
      <c r="P112" s="52"/>
      <c r="Q112" s="67" t="s">
        <v>1273</v>
      </c>
      <c r="R112" s="245">
        <v>560000</v>
      </c>
      <c r="U112" s="795"/>
      <c r="V112" s="795"/>
      <c r="W112" s="795"/>
    </row>
    <row r="113" spans="1:23" x14ac:dyDescent="0.2">
      <c r="A113" s="612"/>
      <c r="B113" s="274">
        <v>39794</v>
      </c>
      <c r="C113" s="275" t="s">
        <v>1725</v>
      </c>
      <c r="D113" s="276" t="s">
        <v>124</v>
      </c>
      <c r="E113" s="277" t="s">
        <v>125</v>
      </c>
      <c r="F113" s="598" t="s">
        <v>286</v>
      </c>
      <c r="G113" s="47">
        <v>100000000</v>
      </c>
      <c r="H113" s="277" t="s">
        <v>13</v>
      </c>
      <c r="I113" s="48">
        <v>39903</v>
      </c>
      <c r="J113" s="49">
        <v>4</v>
      </c>
      <c r="K113" s="373">
        <v>100000000</v>
      </c>
      <c r="L113" s="53">
        <f t="shared" si="4"/>
        <v>0</v>
      </c>
      <c r="M113" s="64" t="s">
        <v>1013</v>
      </c>
      <c r="N113" s="281">
        <v>39941</v>
      </c>
      <c r="O113" s="599" t="s">
        <v>1013</v>
      </c>
      <c r="P113" s="52"/>
      <c r="Q113" s="67" t="s">
        <v>1273</v>
      </c>
      <c r="R113" s="245">
        <v>1200000</v>
      </c>
      <c r="U113" s="795"/>
      <c r="V113" s="795"/>
      <c r="W113" s="795"/>
    </row>
    <row r="114" spans="1:23" x14ac:dyDescent="0.2">
      <c r="A114" s="612">
        <v>35</v>
      </c>
      <c r="B114" s="274">
        <v>39794</v>
      </c>
      <c r="C114" s="275" t="s">
        <v>1726</v>
      </c>
      <c r="D114" s="276" t="s">
        <v>1035</v>
      </c>
      <c r="E114" s="45" t="s">
        <v>12</v>
      </c>
      <c r="F114" s="598" t="s">
        <v>286</v>
      </c>
      <c r="G114" s="47">
        <v>41279000</v>
      </c>
      <c r="H114" s="277" t="s">
        <v>13</v>
      </c>
      <c r="I114" s="48">
        <v>40571</v>
      </c>
      <c r="J114" s="791">
        <v>35</v>
      </c>
      <c r="K114" s="373">
        <v>41279000</v>
      </c>
      <c r="L114" s="53">
        <f t="shared" si="4"/>
        <v>0</v>
      </c>
      <c r="M114" s="64" t="s">
        <v>333</v>
      </c>
      <c r="N114" s="279" t="s">
        <v>333</v>
      </c>
      <c r="O114" s="1429" t="s">
        <v>333</v>
      </c>
      <c r="P114" s="280">
        <v>35</v>
      </c>
      <c r="Q114" s="67" t="s">
        <v>1216</v>
      </c>
      <c r="R114" s="245" t="s">
        <v>333</v>
      </c>
      <c r="U114" s="795"/>
      <c r="V114" s="795"/>
      <c r="W114" s="795"/>
    </row>
    <row r="115" spans="1:23" x14ac:dyDescent="0.2">
      <c r="A115" s="612">
        <v>208</v>
      </c>
      <c r="B115" s="274">
        <v>39794</v>
      </c>
      <c r="C115" s="275" t="s">
        <v>1727</v>
      </c>
      <c r="D115" s="276" t="s">
        <v>27</v>
      </c>
      <c r="E115" s="45" t="s">
        <v>28</v>
      </c>
      <c r="F115" s="598" t="s">
        <v>286</v>
      </c>
      <c r="G115" s="47">
        <v>6500000</v>
      </c>
      <c r="H115" s="277" t="s">
        <v>13</v>
      </c>
      <c r="I115" s="48">
        <v>41320</v>
      </c>
      <c r="J115" s="791">
        <v>208</v>
      </c>
      <c r="K115" s="373">
        <v>6500000</v>
      </c>
      <c r="L115" s="53">
        <f t="shared" si="4"/>
        <v>0</v>
      </c>
      <c r="M115" s="64" t="s">
        <v>1013</v>
      </c>
      <c r="N115" s="279"/>
      <c r="O115" s="1429"/>
      <c r="P115" s="280"/>
      <c r="Q115" s="67"/>
      <c r="R115" s="245"/>
      <c r="U115" s="795"/>
      <c r="V115" s="795"/>
      <c r="W115" s="795"/>
    </row>
    <row r="116" spans="1:23" x14ac:dyDescent="0.2">
      <c r="A116" s="612"/>
      <c r="B116" s="274">
        <v>39794</v>
      </c>
      <c r="C116" s="275" t="s">
        <v>1728</v>
      </c>
      <c r="D116" s="276" t="s">
        <v>126</v>
      </c>
      <c r="E116" s="45" t="s">
        <v>19</v>
      </c>
      <c r="F116" s="598" t="s">
        <v>286</v>
      </c>
      <c r="G116" s="47">
        <v>235000000</v>
      </c>
      <c r="H116" s="277" t="s">
        <v>13</v>
      </c>
      <c r="I116" s="48">
        <v>40170</v>
      </c>
      <c r="J116" s="791">
        <v>5</v>
      </c>
      <c r="K116" s="373">
        <v>235000000</v>
      </c>
      <c r="L116" s="53">
        <f t="shared" si="4"/>
        <v>0</v>
      </c>
      <c r="M116" s="64" t="s">
        <v>1013</v>
      </c>
      <c r="N116" s="279">
        <v>40345</v>
      </c>
      <c r="O116" s="1429" t="s">
        <v>1013</v>
      </c>
      <c r="P116" s="280">
        <v>9</v>
      </c>
      <c r="Q116" s="67" t="s">
        <v>1273</v>
      </c>
      <c r="R116" s="245">
        <v>6820000</v>
      </c>
      <c r="U116" s="795"/>
      <c r="V116" s="795"/>
      <c r="W116" s="795"/>
    </row>
    <row r="117" spans="1:23" ht="28.5" x14ac:dyDescent="0.2">
      <c r="A117" s="612" t="s">
        <v>2043</v>
      </c>
      <c r="B117" s="274">
        <v>39794</v>
      </c>
      <c r="C117" s="275" t="s">
        <v>1729</v>
      </c>
      <c r="D117" s="276" t="s">
        <v>127</v>
      </c>
      <c r="E117" s="45" t="s">
        <v>43</v>
      </c>
      <c r="F117" s="598" t="s">
        <v>286</v>
      </c>
      <c r="G117" s="47">
        <v>25223000</v>
      </c>
      <c r="H117" s="277" t="s">
        <v>13</v>
      </c>
      <c r="I117" s="48">
        <v>41073</v>
      </c>
      <c r="J117" s="791">
        <v>88</v>
      </c>
      <c r="K117" s="373">
        <v>21594228.789999999</v>
      </c>
      <c r="L117" s="53">
        <v>0</v>
      </c>
      <c r="M117" s="64" t="s">
        <v>1013</v>
      </c>
      <c r="N117" s="279">
        <v>41108</v>
      </c>
      <c r="O117" s="1429" t="s">
        <v>1013</v>
      </c>
      <c r="P117" s="280"/>
      <c r="Q117" s="67" t="s">
        <v>1273</v>
      </c>
      <c r="R117" s="245">
        <v>860326</v>
      </c>
      <c r="U117" s="795"/>
      <c r="V117" s="795"/>
      <c r="W117" s="795"/>
    </row>
    <row r="118" spans="1:23" ht="28.5" x14ac:dyDescent="0.2">
      <c r="A118" s="612" t="s">
        <v>1845</v>
      </c>
      <c r="B118" s="274">
        <v>39794</v>
      </c>
      <c r="C118" s="276" t="s">
        <v>1846</v>
      </c>
      <c r="D118" s="276" t="s">
        <v>128</v>
      </c>
      <c r="E118" s="277" t="s">
        <v>129</v>
      </c>
      <c r="F118" s="598" t="s">
        <v>286</v>
      </c>
      <c r="G118" s="47">
        <v>330000000</v>
      </c>
      <c r="H118" s="277" t="s">
        <v>13</v>
      </c>
      <c r="I118" s="48">
        <v>40676</v>
      </c>
      <c r="J118" s="791">
        <v>43</v>
      </c>
      <c r="K118" s="373">
        <f>G118</f>
        <v>330000000</v>
      </c>
      <c r="L118" s="53">
        <f t="shared" si="4"/>
        <v>0</v>
      </c>
      <c r="M118" s="64" t="s">
        <v>1013</v>
      </c>
      <c r="N118" s="279"/>
      <c r="O118" s="1429"/>
      <c r="P118" s="280"/>
      <c r="Q118" s="67"/>
      <c r="R118" s="245"/>
      <c r="U118" s="795"/>
      <c r="V118" s="795"/>
      <c r="W118" s="795"/>
    </row>
    <row r="119" spans="1:23" ht="28.5" x14ac:dyDescent="0.2">
      <c r="A119" s="1383"/>
      <c r="B119" s="1676">
        <v>39794</v>
      </c>
      <c r="C119" s="1640" t="s">
        <v>1730</v>
      </c>
      <c r="D119" s="1602" t="s">
        <v>130</v>
      </c>
      <c r="E119" s="1574" t="s">
        <v>131</v>
      </c>
      <c r="F119" s="1630" t="s">
        <v>286</v>
      </c>
      <c r="G119" s="1634">
        <v>300000000</v>
      </c>
      <c r="H119" s="1574" t="s">
        <v>13</v>
      </c>
      <c r="I119" s="48">
        <v>40289</v>
      </c>
      <c r="J119" s="791">
        <v>4</v>
      </c>
      <c r="K119" s="373">
        <v>200000000</v>
      </c>
      <c r="L119" s="53">
        <f t="shared" si="4"/>
        <v>100000000</v>
      </c>
      <c r="M119" s="64" t="s">
        <v>189</v>
      </c>
      <c r="N119" s="1576">
        <v>40562</v>
      </c>
      <c r="O119" s="1453" t="s">
        <v>1013</v>
      </c>
      <c r="P119" s="1583"/>
      <c r="Q119" s="1457" t="s">
        <v>1273</v>
      </c>
      <c r="R119" s="1506">
        <v>5269179.3600000003</v>
      </c>
      <c r="U119" s="795"/>
      <c r="V119" s="795"/>
      <c r="W119" s="795"/>
    </row>
    <row r="120" spans="1:23" x14ac:dyDescent="0.2">
      <c r="A120" s="1384"/>
      <c r="B120" s="1677"/>
      <c r="C120" s="1641"/>
      <c r="D120" s="1603"/>
      <c r="E120" s="1575"/>
      <c r="F120" s="1631"/>
      <c r="G120" s="1635"/>
      <c r="H120" s="1575"/>
      <c r="I120" s="48">
        <v>40534</v>
      </c>
      <c r="J120" s="791">
        <v>4</v>
      </c>
      <c r="K120" s="373">
        <v>100000000</v>
      </c>
      <c r="L120" s="53">
        <v>0</v>
      </c>
      <c r="M120" s="64" t="s">
        <v>1013</v>
      </c>
      <c r="N120" s="1577"/>
      <c r="O120" s="1454"/>
      <c r="P120" s="1585"/>
      <c r="Q120" s="1458"/>
      <c r="R120" s="1507"/>
      <c r="U120" s="795"/>
      <c r="V120" s="795"/>
      <c r="W120" s="795"/>
    </row>
    <row r="121" spans="1:23" x14ac:dyDescent="0.2">
      <c r="A121" s="612"/>
      <c r="B121" s="274">
        <v>39794</v>
      </c>
      <c r="C121" s="275" t="s">
        <v>1731</v>
      </c>
      <c r="D121" s="276" t="s">
        <v>14</v>
      </c>
      <c r="E121" s="45" t="s">
        <v>15</v>
      </c>
      <c r="F121" s="598" t="s">
        <v>286</v>
      </c>
      <c r="G121" s="47">
        <v>120000000</v>
      </c>
      <c r="H121" s="277" t="s">
        <v>13</v>
      </c>
      <c r="I121" s="48">
        <v>39903</v>
      </c>
      <c r="J121" s="49">
        <v>4</v>
      </c>
      <c r="K121" s="373">
        <v>120000000</v>
      </c>
      <c r="L121" s="53">
        <f t="shared" si="4"/>
        <v>0</v>
      </c>
      <c r="M121" s="64" t="s">
        <v>1013</v>
      </c>
      <c r="N121" s="279">
        <v>40247</v>
      </c>
      <c r="O121" s="1429" t="s">
        <v>1013</v>
      </c>
      <c r="P121" s="52"/>
      <c r="Q121" s="67" t="s">
        <v>1274</v>
      </c>
      <c r="R121" s="245">
        <v>11150939.74</v>
      </c>
      <c r="U121" s="795"/>
      <c r="V121" s="795"/>
      <c r="W121" s="795"/>
    </row>
    <row r="122" spans="1:23" x14ac:dyDescent="0.2">
      <c r="A122" s="612"/>
      <c r="B122" s="274">
        <v>39794</v>
      </c>
      <c r="C122" s="275" t="s">
        <v>1732</v>
      </c>
      <c r="D122" s="276" t="s">
        <v>132</v>
      </c>
      <c r="E122" s="45" t="s">
        <v>69</v>
      </c>
      <c r="F122" s="598" t="s">
        <v>286</v>
      </c>
      <c r="G122" s="47">
        <v>18400000</v>
      </c>
      <c r="H122" s="277" t="s">
        <v>13</v>
      </c>
      <c r="I122" s="48">
        <v>41262</v>
      </c>
      <c r="J122" s="791">
        <v>4</v>
      </c>
      <c r="K122" s="373">
        <v>18400000</v>
      </c>
      <c r="L122" s="53">
        <f t="shared" si="4"/>
        <v>0</v>
      </c>
      <c r="M122" s="64" t="s">
        <v>1013</v>
      </c>
      <c r="N122" s="279">
        <v>41290</v>
      </c>
      <c r="O122" s="1429" t="s">
        <v>1013</v>
      </c>
      <c r="P122" s="280"/>
      <c r="Q122" s="67" t="s">
        <v>1273</v>
      </c>
      <c r="R122" s="245">
        <v>256257</v>
      </c>
      <c r="U122" s="795"/>
      <c r="V122" s="795"/>
      <c r="W122" s="795"/>
    </row>
    <row r="123" spans="1:23" ht="28.5" x14ac:dyDescent="0.2">
      <c r="A123" s="612">
        <v>214</v>
      </c>
      <c r="B123" s="274">
        <v>39794</v>
      </c>
      <c r="C123" s="276" t="s">
        <v>2365</v>
      </c>
      <c r="D123" s="276" t="s">
        <v>133</v>
      </c>
      <c r="E123" s="277" t="s">
        <v>134</v>
      </c>
      <c r="F123" s="598" t="s">
        <v>286</v>
      </c>
      <c r="G123" s="47">
        <v>300000000</v>
      </c>
      <c r="H123" s="277" t="s">
        <v>13</v>
      </c>
      <c r="I123" s="48">
        <v>41376</v>
      </c>
      <c r="J123" s="791">
        <v>214</v>
      </c>
      <c r="K123" s="373">
        <v>300000000</v>
      </c>
      <c r="L123" s="53">
        <f t="shared" si="4"/>
        <v>0</v>
      </c>
      <c r="M123" s="64" t="s">
        <v>1013</v>
      </c>
      <c r="N123" s="279"/>
      <c r="O123" s="1429"/>
      <c r="P123" s="280"/>
      <c r="Q123" s="67"/>
      <c r="R123" s="245"/>
      <c r="U123" s="795"/>
      <c r="V123" s="795"/>
      <c r="W123" s="795"/>
    </row>
    <row r="124" spans="1:23" x14ac:dyDescent="0.2">
      <c r="A124" s="612"/>
      <c r="B124" s="274">
        <v>39794</v>
      </c>
      <c r="C124" s="275" t="s">
        <v>1733</v>
      </c>
      <c r="D124" s="276" t="s">
        <v>42</v>
      </c>
      <c r="E124" s="277" t="s">
        <v>125</v>
      </c>
      <c r="F124" s="598" t="s">
        <v>286</v>
      </c>
      <c r="G124" s="47">
        <v>21500000</v>
      </c>
      <c r="H124" s="277" t="s">
        <v>13</v>
      </c>
      <c r="I124" s="48">
        <v>41164</v>
      </c>
      <c r="J124" s="791">
        <v>4</v>
      </c>
      <c r="K124" s="373">
        <v>21500000</v>
      </c>
      <c r="L124" s="53">
        <f t="shared" si="4"/>
        <v>0</v>
      </c>
      <c r="M124" s="64" t="s">
        <v>1013</v>
      </c>
      <c r="N124" s="279">
        <v>41164</v>
      </c>
      <c r="O124" s="1429" t="s">
        <v>1013</v>
      </c>
      <c r="P124" s="280"/>
      <c r="Q124" s="67" t="s">
        <v>1273</v>
      </c>
      <c r="R124" s="245">
        <v>1800000</v>
      </c>
      <c r="U124" s="795"/>
      <c r="V124" s="795"/>
      <c r="W124" s="795"/>
    </row>
    <row r="125" spans="1:23" x14ac:dyDescent="0.2">
      <c r="A125" s="612"/>
      <c r="B125" s="274">
        <v>39794</v>
      </c>
      <c r="C125" s="275" t="s">
        <v>1734</v>
      </c>
      <c r="D125" s="276" t="s">
        <v>135</v>
      </c>
      <c r="E125" s="277" t="s">
        <v>136</v>
      </c>
      <c r="F125" s="598" t="s">
        <v>286</v>
      </c>
      <c r="G125" s="47">
        <v>75000000</v>
      </c>
      <c r="H125" s="277" t="s">
        <v>13</v>
      </c>
      <c r="I125" s="48">
        <v>40121</v>
      </c>
      <c r="J125" s="791">
        <v>4</v>
      </c>
      <c r="K125" s="373">
        <v>75000000</v>
      </c>
      <c r="L125" s="53">
        <f t="shared" si="4"/>
        <v>0</v>
      </c>
      <c r="M125" s="64" t="s">
        <v>1013</v>
      </c>
      <c r="N125" s="279">
        <v>40141</v>
      </c>
      <c r="O125" s="1429" t="s">
        <v>1013</v>
      </c>
      <c r="P125" s="280"/>
      <c r="Q125" s="67" t="s">
        <v>1273</v>
      </c>
      <c r="R125" s="245">
        <v>2650000</v>
      </c>
      <c r="U125" s="795"/>
      <c r="V125" s="795"/>
      <c r="W125" s="795"/>
    </row>
    <row r="126" spans="1:23" ht="28.5" x14ac:dyDescent="0.2">
      <c r="A126" s="612" t="s">
        <v>1971</v>
      </c>
      <c r="B126" s="274">
        <v>39794</v>
      </c>
      <c r="C126" s="276" t="s">
        <v>1970</v>
      </c>
      <c r="D126" s="276" t="s">
        <v>26</v>
      </c>
      <c r="E126" s="45" t="s">
        <v>19</v>
      </c>
      <c r="F126" s="598" t="s">
        <v>286</v>
      </c>
      <c r="G126" s="47">
        <v>55000000</v>
      </c>
      <c r="H126" s="277" t="s">
        <v>13</v>
      </c>
      <c r="I126" s="48">
        <v>41087</v>
      </c>
      <c r="J126" s="791">
        <v>4</v>
      </c>
      <c r="K126" s="373">
        <v>55000000</v>
      </c>
      <c r="L126" s="53">
        <f t="shared" si="4"/>
        <v>0</v>
      </c>
      <c r="M126" s="64" t="s">
        <v>1013</v>
      </c>
      <c r="N126" s="279"/>
      <c r="O126" s="1429"/>
      <c r="P126" s="280"/>
      <c r="Q126" s="67"/>
      <c r="R126" s="245"/>
      <c r="U126" s="795"/>
      <c r="V126" s="795"/>
      <c r="W126" s="795"/>
    </row>
    <row r="127" spans="1:23" x14ac:dyDescent="0.2">
      <c r="A127" s="612">
        <v>237</v>
      </c>
      <c r="B127" s="274">
        <v>39794</v>
      </c>
      <c r="C127" s="275" t="s">
        <v>1735</v>
      </c>
      <c r="D127" s="276" t="s">
        <v>137</v>
      </c>
      <c r="E127" s="45" t="s">
        <v>12</v>
      </c>
      <c r="F127" s="598" t="s">
        <v>286</v>
      </c>
      <c r="G127" s="47">
        <v>52372000</v>
      </c>
      <c r="H127" s="277" t="s">
        <v>13</v>
      </c>
      <c r="I127" s="48">
        <v>41393</v>
      </c>
      <c r="J127" s="791">
        <v>237</v>
      </c>
      <c r="K127" s="373">
        <v>50837238.539999999</v>
      </c>
      <c r="L127" s="53">
        <v>0</v>
      </c>
      <c r="M127" s="64" t="s">
        <v>1013</v>
      </c>
      <c r="N127" s="279">
        <v>41409</v>
      </c>
      <c r="O127" s="1429" t="s">
        <v>1013</v>
      </c>
      <c r="P127" s="280"/>
      <c r="Q127" s="67" t="s">
        <v>1273</v>
      </c>
      <c r="R127" s="245">
        <v>7778782.6500000004</v>
      </c>
      <c r="U127" s="795"/>
      <c r="V127" s="795"/>
      <c r="W127" s="795"/>
    </row>
    <row r="128" spans="1:23" x14ac:dyDescent="0.2">
      <c r="A128" s="612"/>
      <c r="B128" s="274">
        <v>39794</v>
      </c>
      <c r="C128" s="275" t="s">
        <v>1736</v>
      </c>
      <c r="D128" s="276" t="s">
        <v>92</v>
      </c>
      <c r="E128" s="45" t="s">
        <v>35</v>
      </c>
      <c r="F128" s="598" t="s">
        <v>286</v>
      </c>
      <c r="G128" s="47">
        <v>125198000</v>
      </c>
      <c r="H128" s="277" t="s">
        <v>13</v>
      </c>
      <c r="I128" s="48">
        <v>39938</v>
      </c>
      <c r="J128" s="49">
        <v>4</v>
      </c>
      <c r="K128" s="373">
        <v>125198000</v>
      </c>
      <c r="L128" s="53">
        <f t="shared" si="4"/>
        <v>0</v>
      </c>
      <c r="M128" s="64" t="s">
        <v>1013</v>
      </c>
      <c r="N128" s="279">
        <v>40338</v>
      </c>
      <c r="O128" s="1429" t="s">
        <v>1013</v>
      </c>
      <c r="P128" s="52"/>
      <c r="Q128" s="67" t="s">
        <v>1274</v>
      </c>
      <c r="R128" s="245">
        <v>2857914.52</v>
      </c>
      <c r="U128" s="795"/>
      <c r="V128" s="795"/>
      <c r="W128" s="795"/>
    </row>
    <row r="129" spans="1:23" x14ac:dyDescent="0.2">
      <c r="A129" s="612"/>
      <c r="B129" s="274">
        <v>39794</v>
      </c>
      <c r="C129" s="275" t="s">
        <v>1737</v>
      </c>
      <c r="D129" s="276" t="s">
        <v>128</v>
      </c>
      <c r="E129" s="277" t="s">
        <v>129</v>
      </c>
      <c r="F129" s="598" t="s">
        <v>286</v>
      </c>
      <c r="G129" s="47">
        <v>45220000</v>
      </c>
      <c r="H129" s="277" t="s">
        <v>13</v>
      </c>
      <c r="I129" s="48">
        <v>40247</v>
      </c>
      <c r="J129" s="791">
        <v>5</v>
      </c>
      <c r="K129" s="373">
        <v>45220000</v>
      </c>
      <c r="L129" s="53">
        <f t="shared" si="4"/>
        <v>0</v>
      </c>
      <c r="M129" s="64" t="s">
        <v>1013</v>
      </c>
      <c r="N129" s="279">
        <v>40429</v>
      </c>
      <c r="O129" s="1429" t="s">
        <v>1013</v>
      </c>
      <c r="P129" s="280">
        <v>9</v>
      </c>
      <c r="Q129" s="67" t="s">
        <v>1273</v>
      </c>
      <c r="R129" s="245">
        <v>4753984.55</v>
      </c>
      <c r="U129" s="795"/>
      <c r="V129" s="795"/>
      <c r="W129" s="795"/>
    </row>
    <row r="130" spans="1:23" x14ac:dyDescent="0.2">
      <c r="A130" s="612">
        <v>50</v>
      </c>
      <c r="B130" s="274">
        <v>39794</v>
      </c>
      <c r="C130" s="275" t="s">
        <v>1738</v>
      </c>
      <c r="D130" s="276" t="s">
        <v>138</v>
      </c>
      <c r="E130" s="45" t="s">
        <v>39</v>
      </c>
      <c r="F130" s="598" t="s">
        <v>286</v>
      </c>
      <c r="G130" s="47">
        <v>76458000</v>
      </c>
      <c r="H130" s="277" t="s">
        <v>13</v>
      </c>
      <c r="I130" s="48">
        <v>40808</v>
      </c>
      <c r="J130" s="791">
        <v>50</v>
      </c>
      <c r="K130" s="373">
        <v>76458000</v>
      </c>
      <c r="L130" s="53">
        <f t="shared" si="4"/>
        <v>0</v>
      </c>
      <c r="M130" s="64" t="s">
        <v>1013</v>
      </c>
      <c r="N130" s="279">
        <v>41409</v>
      </c>
      <c r="O130" s="1429" t="s">
        <v>1013</v>
      </c>
      <c r="P130" s="280"/>
      <c r="Q130" s="67" t="s">
        <v>1273</v>
      </c>
      <c r="R130" s="245">
        <v>1500000</v>
      </c>
      <c r="U130" s="795"/>
      <c r="V130" s="795"/>
      <c r="W130" s="795"/>
    </row>
    <row r="131" spans="1:23" ht="28.5" x14ac:dyDescent="0.2">
      <c r="A131" s="612" t="s">
        <v>1996</v>
      </c>
      <c r="B131" s="274">
        <v>39794</v>
      </c>
      <c r="C131" s="275" t="s">
        <v>1739</v>
      </c>
      <c r="D131" s="276" t="s">
        <v>26</v>
      </c>
      <c r="E131" s="45" t="s">
        <v>19</v>
      </c>
      <c r="F131" s="598" t="s">
        <v>286</v>
      </c>
      <c r="G131" s="47">
        <v>62158000</v>
      </c>
      <c r="H131" s="277" t="s">
        <v>13</v>
      </c>
      <c r="I131" s="48">
        <v>40996</v>
      </c>
      <c r="J131" s="791">
        <v>76</v>
      </c>
      <c r="K131" s="373">
        <v>57766994.159999996</v>
      </c>
      <c r="L131" s="53">
        <v>0</v>
      </c>
      <c r="M131" s="64" t="s">
        <v>1013</v>
      </c>
      <c r="N131" s="279">
        <v>41080</v>
      </c>
      <c r="O131" s="1429" t="s">
        <v>1013</v>
      </c>
      <c r="P131" s="280"/>
      <c r="Q131" s="67" t="s">
        <v>1273</v>
      </c>
      <c r="R131" s="245">
        <v>760000</v>
      </c>
      <c r="U131" s="795"/>
      <c r="V131" s="795"/>
      <c r="W131" s="795"/>
    </row>
    <row r="132" spans="1:23" ht="28.5" x14ac:dyDescent="0.2">
      <c r="A132" s="1461"/>
      <c r="B132" s="1676">
        <v>39794</v>
      </c>
      <c r="C132" s="1717" t="s">
        <v>1740</v>
      </c>
      <c r="D132" s="1720" t="s">
        <v>139</v>
      </c>
      <c r="E132" s="1498" t="s">
        <v>39</v>
      </c>
      <c r="F132" s="1587" t="s">
        <v>286</v>
      </c>
      <c r="G132" s="1530">
        <v>16019000</v>
      </c>
      <c r="H132" s="1574" t="s">
        <v>13</v>
      </c>
      <c r="I132" s="48">
        <v>41227</v>
      </c>
      <c r="J132" s="791">
        <v>4</v>
      </c>
      <c r="K132" s="373">
        <v>1600000</v>
      </c>
      <c r="L132" s="53">
        <f t="shared" si="4"/>
        <v>14419000</v>
      </c>
      <c r="M132" s="64" t="s">
        <v>189</v>
      </c>
      <c r="N132" s="1576"/>
      <c r="O132" s="1453"/>
      <c r="P132" s="1583"/>
      <c r="Q132" s="1457"/>
      <c r="R132" s="1506"/>
      <c r="U132" s="795"/>
      <c r="V132" s="795"/>
      <c r="W132" s="795"/>
    </row>
    <row r="133" spans="1:23" ht="28.5" x14ac:dyDescent="0.2">
      <c r="A133" s="1715"/>
      <c r="B133" s="1716"/>
      <c r="C133" s="1718"/>
      <c r="D133" s="1721"/>
      <c r="E133" s="1553"/>
      <c r="F133" s="1588"/>
      <c r="G133" s="1531"/>
      <c r="H133" s="1580"/>
      <c r="I133" s="48">
        <v>41325</v>
      </c>
      <c r="J133" s="791">
        <v>4</v>
      </c>
      <c r="K133" s="373">
        <v>1600000</v>
      </c>
      <c r="L133" s="53">
        <f>L132-K133</f>
        <v>12819000</v>
      </c>
      <c r="M133" s="64" t="s">
        <v>189</v>
      </c>
      <c r="N133" s="1586"/>
      <c r="O133" s="1510"/>
      <c r="P133" s="1584"/>
      <c r="Q133" s="1508"/>
      <c r="R133" s="1509"/>
      <c r="U133" s="795"/>
      <c r="V133" s="795"/>
      <c r="W133" s="795"/>
    </row>
    <row r="134" spans="1:23" ht="28.5" x14ac:dyDescent="0.2">
      <c r="A134" s="1462"/>
      <c r="B134" s="1677"/>
      <c r="C134" s="1719"/>
      <c r="D134" s="1722"/>
      <c r="E134" s="1499"/>
      <c r="F134" s="1589"/>
      <c r="G134" s="1532"/>
      <c r="H134" s="1575"/>
      <c r="I134" s="48">
        <v>41409</v>
      </c>
      <c r="J134" s="791">
        <v>4</v>
      </c>
      <c r="K134" s="373">
        <v>1600000</v>
      </c>
      <c r="L134" s="53">
        <f>L133-K134</f>
        <v>11219000</v>
      </c>
      <c r="M134" s="64" t="s">
        <v>189</v>
      </c>
      <c r="N134" s="1577"/>
      <c r="O134" s="1454"/>
      <c r="P134" s="1585"/>
      <c r="Q134" s="1458"/>
      <c r="R134" s="1507"/>
      <c r="U134" s="795"/>
      <c r="V134" s="795"/>
      <c r="W134" s="795"/>
    </row>
    <row r="135" spans="1:23" s="92" customFormat="1" ht="28.5" x14ac:dyDescent="0.2">
      <c r="A135" s="612">
        <v>22</v>
      </c>
      <c r="B135" s="274">
        <v>39794</v>
      </c>
      <c r="C135" s="275" t="s">
        <v>1741</v>
      </c>
      <c r="D135" s="276" t="s">
        <v>140</v>
      </c>
      <c r="E135" s="277" t="s">
        <v>134</v>
      </c>
      <c r="F135" s="278" t="s">
        <v>1394</v>
      </c>
      <c r="G135" s="47">
        <v>74426000</v>
      </c>
      <c r="H135" s="277" t="s">
        <v>13</v>
      </c>
      <c r="I135" s="48"/>
      <c r="J135" s="791"/>
      <c r="K135" s="373"/>
      <c r="L135" s="53" t="str">
        <f t="shared" si="4"/>
        <v/>
      </c>
      <c r="M135" s="64"/>
      <c r="N135" s="279"/>
      <c r="O135" s="1429"/>
      <c r="P135" s="280"/>
      <c r="Q135" s="67"/>
      <c r="R135" s="245"/>
      <c r="U135" s="795"/>
      <c r="V135" s="795"/>
      <c r="W135" s="795"/>
    </row>
    <row r="136" spans="1:23" ht="28.5" x14ac:dyDescent="0.2">
      <c r="A136" s="1383"/>
      <c r="B136" s="1676">
        <v>39794</v>
      </c>
      <c r="C136" s="1717" t="s">
        <v>1742</v>
      </c>
      <c r="D136" s="1720" t="s">
        <v>141</v>
      </c>
      <c r="E136" s="1498" t="s">
        <v>41</v>
      </c>
      <c r="F136" s="1587" t="s">
        <v>286</v>
      </c>
      <c r="G136" s="1530">
        <v>95000000</v>
      </c>
      <c r="H136" s="1574" t="s">
        <v>13</v>
      </c>
      <c r="I136" s="48">
        <v>40905</v>
      </c>
      <c r="J136" s="791">
        <v>4</v>
      </c>
      <c r="K136" s="373">
        <v>23750000</v>
      </c>
      <c r="L136" s="53">
        <f t="shared" si="4"/>
        <v>71250000</v>
      </c>
      <c r="M136" s="64" t="s">
        <v>189</v>
      </c>
      <c r="N136" s="1576">
        <v>41108</v>
      </c>
      <c r="O136" s="1453" t="s">
        <v>1013</v>
      </c>
      <c r="P136" s="1583"/>
      <c r="Q136" s="1457" t="s">
        <v>1273</v>
      </c>
      <c r="R136" s="1506">
        <v>755000</v>
      </c>
      <c r="U136" s="795"/>
      <c r="V136" s="795"/>
      <c r="W136" s="795"/>
    </row>
    <row r="137" spans="1:23" ht="22.5" customHeight="1" x14ac:dyDescent="0.2">
      <c r="A137" s="1384"/>
      <c r="B137" s="1677"/>
      <c r="C137" s="1719"/>
      <c r="D137" s="1722"/>
      <c r="E137" s="1499"/>
      <c r="F137" s="1589"/>
      <c r="G137" s="1532"/>
      <c r="H137" s="1575"/>
      <c r="I137" s="48">
        <v>41080</v>
      </c>
      <c r="J137" s="791">
        <v>4</v>
      </c>
      <c r="K137" s="373">
        <v>71250000</v>
      </c>
      <c r="L137" s="53">
        <f>L136-K137</f>
        <v>0</v>
      </c>
      <c r="M137" s="64" t="s">
        <v>1013</v>
      </c>
      <c r="N137" s="1577"/>
      <c r="O137" s="1454"/>
      <c r="P137" s="1585"/>
      <c r="Q137" s="1458"/>
      <c r="R137" s="1507"/>
      <c r="U137" s="795"/>
      <c r="V137" s="795"/>
      <c r="W137" s="795"/>
    </row>
    <row r="138" spans="1:23" x14ac:dyDescent="0.2">
      <c r="A138" s="612"/>
      <c r="B138" s="274">
        <v>39794</v>
      </c>
      <c r="C138" s="275" t="s">
        <v>1743</v>
      </c>
      <c r="D138" s="276" t="s">
        <v>142</v>
      </c>
      <c r="E138" s="45" t="s">
        <v>64</v>
      </c>
      <c r="F138" s="598" t="s">
        <v>286</v>
      </c>
      <c r="G138" s="47">
        <v>10000000</v>
      </c>
      <c r="H138" s="277" t="s">
        <v>13</v>
      </c>
      <c r="I138" s="48">
        <v>40275</v>
      </c>
      <c r="J138" s="791">
        <v>4</v>
      </c>
      <c r="K138" s="373">
        <v>10000000</v>
      </c>
      <c r="L138" s="53">
        <f t="shared" si="4"/>
        <v>0</v>
      </c>
      <c r="M138" s="64" t="s">
        <v>1013</v>
      </c>
      <c r="N138" s="279">
        <v>40275</v>
      </c>
      <c r="O138" s="1429" t="s">
        <v>1013</v>
      </c>
      <c r="P138" s="280"/>
      <c r="Q138" s="67" t="s">
        <v>1273</v>
      </c>
      <c r="R138" s="245">
        <v>1488046.41</v>
      </c>
      <c r="U138" s="795"/>
      <c r="V138" s="795"/>
      <c r="W138" s="795"/>
    </row>
    <row r="139" spans="1:23" x14ac:dyDescent="0.2">
      <c r="A139" s="612"/>
      <c r="B139" s="274">
        <v>39794</v>
      </c>
      <c r="C139" s="275" t="s">
        <v>1744</v>
      </c>
      <c r="D139" s="276" t="s">
        <v>143</v>
      </c>
      <c r="E139" s="277" t="s">
        <v>131</v>
      </c>
      <c r="F139" s="598" t="s">
        <v>286</v>
      </c>
      <c r="G139" s="47">
        <v>150000000</v>
      </c>
      <c r="H139" s="277" t="s">
        <v>13</v>
      </c>
      <c r="I139" s="48">
        <v>40618</v>
      </c>
      <c r="J139" s="791">
        <v>4</v>
      </c>
      <c r="K139" s="373">
        <v>150000000</v>
      </c>
      <c r="L139" s="53">
        <f t="shared" si="4"/>
        <v>0</v>
      </c>
      <c r="M139" s="64" t="s">
        <v>1013</v>
      </c>
      <c r="N139" s="279">
        <v>40646</v>
      </c>
      <c r="O139" s="1429" t="s">
        <v>1013</v>
      </c>
      <c r="P139" s="280">
        <v>9</v>
      </c>
      <c r="Q139" s="67" t="s">
        <v>1273</v>
      </c>
      <c r="R139" s="245">
        <v>1000000</v>
      </c>
      <c r="U139" s="795"/>
      <c r="V139" s="795"/>
      <c r="W139" s="795"/>
    </row>
    <row r="140" spans="1:23" x14ac:dyDescent="0.2">
      <c r="A140" s="612"/>
      <c r="B140" s="274">
        <v>39794</v>
      </c>
      <c r="C140" s="275" t="s">
        <v>1745</v>
      </c>
      <c r="D140" s="276" t="s">
        <v>144</v>
      </c>
      <c r="E140" s="277" t="s">
        <v>145</v>
      </c>
      <c r="F140" s="598" t="s">
        <v>286</v>
      </c>
      <c r="G140" s="47">
        <v>4227000</v>
      </c>
      <c r="H140" s="277" t="s">
        <v>13</v>
      </c>
      <c r="I140" s="48">
        <v>41241</v>
      </c>
      <c r="J140" s="791">
        <v>4</v>
      </c>
      <c r="K140" s="373">
        <v>4227000</v>
      </c>
      <c r="L140" s="53">
        <f t="shared" si="4"/>
        <v>0</v>
      </c>
      <c r="M140" s="64" t="s">
        <v>1013</v>
      </c>
      <c r="N140" s="279">
        <v>41271</v>
      </c>
      <c r="O140" s="1429" t="s">
        <v>1013</v>
      </c>
      <c r="P140" s="280"/>
      <c r="Q140" s="67" t="s">
        <v>1273</v>
      </c>
      <c r="R140" s="245">
        <v>95000</v>
      </c>
      <c r="U140" s="795"/>
      <c r="V140" s="795"/>
      <c r="W140" s="795"/>
    </row>
    <row r="141" spans="1:23" x14ac:dyDescent="0.2">
      <c r="A141" s="612">
        <v>50</v>
      </c>
      <c r="B141" s="274">
        <v>39794</v>
      </c>
      <c r="C141" s="275" t="s">
        <v>1746</v>
      </c>
      <c r="D141" s="276" t="s">
        <v>146</v>
      </c>
      <c r="E141" s="45" t="s">
        <v>12</v>
      </c>
      <c r="F141" s="598" t="s">
        <v>286</v>
      </c>
      <c r="G141" s="47">
        <v>20500000</v>
      </c>
      <c r="H141" s="277" t="s">
        <v>13</v>
      </c>
      <c r="I141" s="48">
        <v>40808</v>
      </c>
      <c r="J141" s="791">
        <v>50</v>
      </c>
      <c r="K141" s="373">
        <v>20500000</v>
      </c>
      <c r="L141" s="53">
        <f t="shared" si="4"/>
        <v>0</v>
      </c>
      <c r="M141" s="64" t="s">
        <v>1013</v>
      </c>
      <c r="N141" s="279">
        <v>40856</v>
      </c>
      <c r="O141" s="1429" t="s">
        <v>1013</v>
      </c>
      <c r="P141" s="280"/>
      <c r="Q141" s="67" t="s">
        <v>1273</v>
      </c>
      <c r="R141" s="245">
        <v>225157</v>
      </c>
      <c r="U141" s="795"/>
      <c r="V141" s="795"/>
      <c r="W141" s="795"/>
    </row>
    <row r="142" spans="1:23" x14ac:dyDescent="0.2">
      <c r="A142" s="612"/>
      <c r="B142" s="274">
        <v>39794</v>
      </c>
      <c r="C142" s="275" t="s">
        <v>1747</v>
      </c>
      <c r="D142" s="276" t="s">
        <v>147</v>
      </c>
      <c r="E142" s="45" t="s">
        <v>39</v>
      </c>
      <c r="F142" s="598" t="s">
        <v>286</v>
      </c>
      <c r="G142" s="47">
        <v>71000000</v>
      </c>
      <c r="H142" s="277" t="s">
        <v>13</v>
      </c>
      <c r="I142" s="48">
        <v>41254</v>
      </c>
      <c r="J142" s="791">
        <v>4</v>
      </c>
      <c r="K142" s="373">
        <v>71000000</v>
      </c>
      <c r="L142" s="53">
        <f t="shared" si="4"/>
        <v>0</v>
      </c>
      <c r="M142" s="64" t="s">
        <v>1013</v>
      </c>
      <c r="N142" s="279"/>
      <c r="O142" s="1429"/>
      <c r="P142" s="280"/>
      <c r="Q142" s="67"/>
      <c r="R142" s="245"/>
      <c r="U142" s="795"/>
      <c r="V142" s="795"/>
      <c r="W142" s="795"/>
    </row>
    <row r="143" spans="1:23" x14ac:dyDescent="0.2">
      <c r="A143" s="612">
        <v>176</v>
      </c>
      <c r="B143" s="274">
        <v>39794</v>
      </c>
      <c r="C143" s="275" t="s">
        <v>2216</v>
      </c>
      <c r="D143" s="276" t="s">
        <v>90</v>
      </c>
      <c r="E143" s="277" t="s">
        <v>91</v>
      </c>
      <c r="F143" s="598" t="s">
        <v>286</v>
      </c>
      <c r="G143" s="47">
        <v>7000000</v>
      </c>
      <c r="H143" s="277" t="s">
        <v>13</v>
      </c>
      <c r="I143" s="48">
        <v>41243</v>
      </c>
      <c r="J143" s="791">
        <v>176</v>
      </c>
      <c r="K143" s="373">
        <v>7000000</v>
      </c>
      <c r="L143" s="53">
        <f t="shared" si="4"/>
        <v>0</v>
      </c>
      <c r="M143" s="64" t="s">
        <v>1013</v>
      </c>
      <c r="N143" s="279"/>
      <c r="O143" s="1429"/>
      <c r="P143" s="280"/>
      <c r="Q143" s="67"/>
      <c r="R143" s="245"/>
      <c r="U143" s="795"/>
      <c r="V143" s="795"/>
      <c r="W143" s="795"/>
    </row>
    <row r="144" spans="1:23" x14ac:dyDescent="0.2">
      <c r="A144" s="612"/>
      <c r="B144" s="274">
        <v>39794</v>
      </c>
      <c r="C144" s="275" t="s">
        <v>1748</v>
      </c>
      <c r="D144" s="276" t="s">
        <v>149</v>
      </c>
      <c r="E144" s="45" t="s">
        <v>17</v>
      </c>
      <c r="F144" s="598" t="s">
        <v>286</v>
      </c>
      <c r="G144" s="47">
        <v>15000000</v>
      </c>
      <c r="H144" s="277" t="s">
        <v>13</v>
      </c>
      <c r="I144" s="48">
        <v>40135</v>
      </c>
      <c r="J144" s="791">
        <v>4</v>
      </c>
      <c r="K144" s="373">
        <v>15000000</v>
      </c>
      <c r="L144" s="53">
        <f t="shared" si="4"/>
        <v>0</v>
      </c>
      <c r="M144" s="64" t="s">
        <v>1013</v>
      </c>
      <c r="N144" s="279">
        <v>40163</v>
      </c>
      <c r="O144" s="1429" t="s">
        <v>1013</v>
      </c>
      <c r="P144" s="280"/>
      <c r="Q144" s="67" t="s">
        <v>1273</v>
      </c>
      <c r="R144" s="245">
        <v>560000</v>
      </c>
      <c r="U144" s="795"/>
      <c r="V144" s="795"/>
      <c r="W144" s="795"/>
    </row>
    <row r="145" spans="1:23" x14ac:dyDescent="0.2">
      <c r="A145" s="612"/>
      <c r="B145" s="60">
        <v>39801</v>
      </c>
      <c r="C145" s="406" t="s">
        <v>1749</v>
      </c>
      <c r="D145" s="61" t="s">
        <v>150</v>
      </c>
      <c r="E145" s="63" t="s">
        <v>151</v>
      </c>
      <c r="F145" s="62" t="s">
        <v>286</v>
      </c>
      <c r="G145" s="47">
        <v>27000000</v>
      </c>
      <c r="H145" s="63" t="s">
        <v>13</v>
      </c>
      <c r="I145" s="48"/>
      <c r="J145" s="888"/>
      <c r="K145" s="373"/>
      <c r="L145" s="53" t="str">
        <f t="shared" si="4"/>
        <v/>
      </c>
      <c r="M145" s="64"/>
      <c r="N145" s="65"/>
      <c r="O145" s="1429"/>
      <c r="P145" s="66"/>
      <c r="Q145" s="67"/>
      <c r="R145" s="245"/>
      <c r="U145" s="795"/>
      <c r="V145" s="795"/>
      <c r="W145" s="795"/>
    </row>
    <row r="146" spans="1:23" x14ac:dyDescent="0.2">
      <c r="A146" s="612">
        <v>181</v>
      </c>
      <c r="B146" s="60">
        <v>39801</v>
      </c>
      <c r="C146" s="406" t="s">
        <v>1750</v>
      </c>
      <c r="D146" s="61" t="s">
        <v>152</v>
      </c>
      <c r="E146" s="45" t="s">
        <v>19</v>
      </c>
      <c r="F146" s="62" t="s">
        <v>286</v>
      </c>
      <c r="G146" s="47">
        <v>15600000</v>
      </c>
      <c r="H146" s="63" t="s">
        <v>13</v>
      </c>
      <c r="I146" s="48">
        <v>41254</v>
      </c>
      <c r="J146" s="888"/>
      <c r="K146" s="373">
        <v>11181456</v>
      </c>
      <c r="L146" s="53">
        <v>0</v>
      </c>
      <c r="M146" s="64" t="s">
        <v>1013</v>
      </c>
      <c r="N146" s="65">
        <v>41437</v>
      </c>
      <c r="O146" s="1429" t="s">
        <v>1013</v>
      </c>
      <c r="P146" s="66"/>
      <c r="Q146" s="67" t="s">
        <v>1966</v>
      </c>
      <c r="R146" s="245">
        <v>698351</v>
      </c>
      <c r="U146" s="795"/>
      <c r="V146" s="795"/>
      <c r="W146" s="795"/>
    </row>
    <row r="147" spans="1:23" x14ac:dyDescent="0.2">
      <c r="A147" s="612"/>
      <c r="B147" s="60">
        <v>39801</v>
      </c>
      <c r="C147" s="406" t="s">
        <v>1751</v>
      </c>
      <c r="D147" s="61" t="s">
        <v>42</v>
      </c>
      <c r="E147" s="45" t="s">
        <v>25</v>
      </c>
      <c r="F147" s="62" t="s">
        <v>286</v>
      </c>
      <c r="G147" s="47">
        <v>967870000</v>
      </c>
      <c r="H147" s="63" t="s">
        <v>13</v>
      </c>
      <c r="I147" s="48"/>
      <c r="J147" s="888"/>
      <c r="K147" s="373"/>
      <c r="L147" s="53" t="str">
        <f t="shared" ref="L147:L180" si="5">IF($K147&lt;&gt;0,$G147-$K147,"")</f>
        <v/>
      </c>
      <c r="M147" s="64"/>
      <c r="N147" s="65"/>
      <c r="O147" s="1429"/>
      <c r="P147" s="66"/>
      <c r="Q147" s="67"/>
      <c r="R147" s="245"/>
      <c r="U147" s="795"/>
      <c r="V147" s="795"/>
      <c r="W147" s="795"/>
    </row>
    <row r="148" spans="1:23" x14ac:dyDescent="0.2">
      <c r="A148" s="612">
        <v>70</v>
      </c>
      <c r="B148" s="60">
        <v>39801</v>
      </c>
      <c r="C148" s="406" t="s">
        <v>1752</v>
      </c>
      <c r="D148" s="61" t="s">
        <v>153</v>
      </c>
      <c r="E148" s="45" t="s">
        <v>41</v>
      </c>
      <c r="F148" s="62" t="s">
        <v>286</v>
      </c>
      <c r="G148" s="47">
        <v>30000000</v>
      </c>
      <c r="H148" s="63" t="s">
        <v>13</v>
      </c>
      <c r="I148" s="48"/>
      <c r="J148" s="888"/>
      <c r="K148" s="373"/>
      <c r="L148" s="53" t="str">
        <f t="shared" si="5"/>
        <v/>
      </c>
      <c r="M148" s="64"/>
      <c r="N148" s="65"/>
      <c r="O148" s="1429"/>
      <c r="P148" s="66"/>
      <c r="Q148" s="67"/>
      <c r="R148" s="245"/>
      <c r="U148" s="795"/>
      <c r="V148" s="795"/>
      <c r="W148" s="795"/>
    </row>
    <row r="149" spans="1:23" x14ac:dyDescent="0.2">
      <c r="A149" s="612"/>
      <c r="B149" s="60">
        <v>39801</v>
      </c>
      <c r="C149" s="406" t="s">
        <v>1753</v>
      </c>
      <c r="D149" s="61" t="s">
        <v>154</v>
      </c>
      <c r="E149" s="45" t="s">
        <v>39</v>
      </c>
      <c r="F149" s="62" t="s">
        <v>286</v>
      </c>
      <c r="G149" s="47">
        <v>17680000</v>
      </c>
      <c r="H149" s="63" t="s">
        <v>13</v>
      </c>
      <c r="I149" s="48"/>
      <c r="J149" s="888"/>
      <c r="K149" s="373"/>
      <c r="L149" s="53" t="str">
        <f t="shared" si="5"/>
        <v/>
      </c>
      <c r="M149" s="64"/>
      <c r="N149" s="65"/>
      <c r="O149" s="1429"/>
      <c r="P149" s="66"/>
      <c r="Q149" s="67"/>
      <c r="R149" s="245"/>
      <c r="U149" s="795"/>
      <c r="V149" s="795"/>
      <c r="W149" s="795"/>
    </row>
    <row r="150" spans="1:23" x14ac:dyDescent="0.2">
      <c r="A150" s="612">
        <v>206</v>
      </c>
      <c r="B150" s="60">
        <v>39801</v>
      </c>
      <c r="C150" s="406" t="s">
        <v>1754</v>
      </c>
      <c r="D150" s="61" t="s">
        <v>211</v>
      </c>
      <c r="E150" s="45" t="s">
        <v>37</v>
      </c>
      <c r="F150" s="62" t="s">
        <v>286</v>
      </c>
      <c r="G150" s="47">
        <v>50000000</v>
      </c>
      <c r="H150" s="63" t="s">
        <v>13</v>
      </c>
      <c r="I150" s="48">
        <v>41320</v>
      </c>
      <c r="J150" s="888">
        <v>206</v>
      </c>
      <c r="K150" s="373">
        <v>50000000</v>
      </c>
      <c r="L150" s="53">
        <f t="shared" si="5"/>
        <v>0</v>
      </c>
      <c r="M150" s="64" t="s">
        <v>1013</v>
      </c>
      <c r="N150" s="65">
        <v>41320</v>
      </c>
      <c r="O150" s="1429" t="s">
        <v>1013</v>
      </c>
      <c r="P150" s="66">
        <v>206</v>
      </c>
      <c r="Q150" s="67" t="s">
        <v>1273</v>
      </c>
      <c r="R150" s="245">
        <v>15000</v>
      </c>
      <c r="U150" s="795"/>
      <c r="V150" s="795"/>
      <c r="W150" s="795"/>
    </row>
    <row r="151" spans="1:23" x14ac:dyDescent="0.2">
      <c r="A151" s="612"/>
      <c r="B151" s="60">
        <v>39801</v>
      </c>
      <c r="C151" s="406" t="s">
        <v>1755</v>
      </c>
      <c r="D151" s="61" t="s">
        <v>212</v>
      </c>
      <c r="E151" s="59" t="s">
        <v>102</v>
      </c>
      <c r="F151" s="62" t="s">
        <v>286</v>
      </c>
      <c r="G151" s="47">
        <v>35000000</v>
      </c>
      <c r="H151" s="63" t="s">
        <v>13</v>
      </c>
      <c r="I151" s="48">
        <v>41220</v>
      </c>
      <c r="J151" s="888">
        <v>4</v>
      </c>
      <c r="K151" s="373">
        <v>35000000</v>
      </c>
      <c r="L151" s="53">
        <f t="shared" si="5"/>
        <v>0</v>
      </c>
      <c r="M151" s="64" t="s">
        <v>1013</v>
      </c>
      <c r="N151" s="65">
        <v>41283</v>
      </c>
      <c r="O151" s="1429" t="s">
        <v>1013</v>
      </c>
      <c r="P151" s="66"/>
      <c r="Q151" s="67" t="s">
        <v>1273</v>
      </c>
      <c r="R151" s="245">
        <v>1006100</v>
      </c>
      <c r="U151" s="795"/>
      <c r="V151" s="795"/>
      <c r="W151" s="795"/>
    </row>
    <row r="152" spans="1:23" x14ac:dyDescent="0.2">
      <c r="A152" s="612"/>
      <c r="B152" s="60">
        <v>39801</v>
      </c>
      <c r="C152" s="406" t="s">
        <v>1756</v>
      </c>
      <c r="D152" s="61" t="s">
        <v>213</v>
      </c>
      <c r="E152" s="277" t="s">
        <v>131</v>
      </c>
      <c r="F152" s="62" t="s">
        <v>286</v>
      </c>
      <c r="G152" s="47">
        <v>10000000</v>
      </c>
      <c r="H152" s="63" t="s">
        <v>13</v>
      </c>
      <c r="I152" s="48">
        <v>41271</v>
      </c>
      <c r="J152" s="888">
        <v>4</v>
      </c>
      <c r="K152" s="373">
        <v>10000000</v>
      </c>
      <c r="L152" s="53">
        <f t="shared" si="5"/>
        <v>0</v>
      </c>
      <c r="M152" s="64" t="s">
        <v>1013</v>
      </c>
      <c r="N152" s="65">
        <v>41297</v>
      </c>
      <c r="O152" s="1429" t="s">
        <v>1013</v>
      </c>
      <c r="P152" s="66"/>
      <c r="Q152" s="67" t="s">
        <v>1273</v>
      </c>
      <c r="R152" s="245">
        <v>58479</v>
      </c>
      <c r="U152" s="795"/>
      <c r="V152" s="795"/>
      <c r="W152" s="795"/>
    </row>
    <row r="153" spans="1:23" x14ac:dyDescent="0.2">
      <c r="A153" s="612">
        <v>49</v>
      </c>
      <c r="B153" s="60">
        <v>39801</v>
      </c>
      <c r="C153" s="406" t="s">
        <v>1757</v>
      </c>
      <c r="D153" s="61" t="s">
        <v>214</v>
      </c>
      <c r="E153" s="45" t="s">
        <v>19</v>
      </c>
      <c r="F153" s="62" t="s">
        <v>286</v>
      </c>
      <c r="G153" s="47">
        <v>8500000</v>
      </c>
      <c r="H153" s="63" t="s">
        <v>13</v>
      </c>
      <c r="I153" s="48">
        <v>40759</v>
      </c>
      <c r="J153" s="888">
        <v>49</v>
      </c>
      <c r="K153" s="373">
        <v>8500000</v>
      </c>
      <c r="L153" s="53">
        <f t="shared" si="5"/>
        <v>0</v>
      </c>
      <c r="M153" s="64" t="s">
        <v>1013</v>
      </c>
      <c r="N153" s="65">
        <v>40800</v>
      </c>
      <c r="O153" s="1429" t="s">
        <v>1013</v>
      </c>
      <c r="P153" s="66"/>
      <c r="Q153" s="67" t="s">
        <v>1273</v>
      </c>
      <c r="R153" s="245">
        <v>315000</v>
      </c>
      <c r="U153" s="795"/>
      <c r="V153" s="795"/>
      <c r="W153" s="795"/>
    </row>
    <row r="154" spans="1:23" ht="28.5" x14ac:dyDescent="0.2">
      <c r="A154" s="612" t="s">
        <v>2088</v>
      </c>
      <c r="B154" s="60">
        <v>39801</v>
      </c>
      <c r="C154" s="406" t="s">
        <v>1758</v>
      </c>
      <c r="D154" s="61" t="s">
        <v>215</v>
      </c>
      <c r="E154" s="277" t="s">
        <v>131</v>
      </c>
      <c r="F154" s="62" t="s">
        <v>286</v>
      </c>
      <c r="G154" s="47">
        <v>25000000</v>
      </c>
      <c r="H154" s="63" t="s">
        <v>13</v>
      </c>
      <c r="I154" s="48">
        <v>41122</v>
      </c>
      <c r="J154" s="888">
        <v>116</v>
      </c>
      <c r="K154" s="373">
        <v>25000000</v>
      </c>
      <c r="L154" s="53">
        <f t="shared" si="5"/>
        <v>0</v>
      </c>
      <c r="M154" s="64" t="s">
        <v>1013</v>
      </c>
      <c r="N154" s="65">
        <v>41122</v>
      </c>
      <c r="O154" s="1429" t="s">
        <v>1013</v>
      </c>
      <c r="P154" s="66">
        <v>116</v>
      </c>
      <c r="Q154" s="67" t="s">
        <v>1273</v>
      </c>
      <c r="R154" s="245">
        <v>1189813</v>
      </c>
      <c r="U154" s="795"/>
      <c r="V154" s="795"/>
      <c r="W154" s="795"/>
    </row>
    <row r="155" spans="1:23" x14ac:dyDescent="0.2">
      <c r="A155" s="612"/>
      <c r="B155" s="60">
        <v>39801</v>
      </c>
      <c r="C155" s="406" t="s">
        <v>1759</v>
      </c>
      <c r="D155" s="61" t="s">
        <v>16</v>
      </c>
      <c r="E155" s="45" t="s">
        <v>17</v>
      </c>
      <c r="F155" s="62" t="s">
        <v>286</v>
      </c>
      <c r="G155" s="47">
        <v>22000000</v>
      </c>
      <c r="H155" s="63" t="s">
        <v>13</v>
      </c>
      <c r="I155" s="48">
        <v>40141</v>
      </c>
      <c r="J155" s="888">
        <v>4</v>
      </c>
      <c r="K155" s="373">
        <v>22000000</v>
      </c>
      <c r="L155" s="53">
        <f t="shared" si="5"/>
        <v>0</v>
      </c>
      <c r="M155" s="64" t="s">
        <v>1013</v>
      </c>
      <c r="N155" s="65">
        <v>40163</v>
      </c>
      <c r="O155" s="1429" t="s">
        <v>1013</v>
      </c>
      <c r="P155" s="66"/>
      <c r="Q155" s="67" t="s">
        <v>1273</v>
      </c>
      <c r="R155" s="245">
        <v>568700</v>
      </c>
      <c r="U155" s="795"/>
      <c r="V155" s="795"/>
      <c r="W155" s="795"/>
    </row>
    <row r="156" spans="1:23" ht="28.5" x14ac:dyDescent="0.2">
      <c r="A156" s="612" t="s">
        <v>1865</v>
      </c>
      <c r="B156" s="60">
        <v>39801</v>
      </c>
      <c r="C156" s="406" t="s">
        <v>1760</v>
      </c>
      <c r="D156" s="61" t="s">
        <v>216</v>
      </c>
      <c r="E156" s="59" t="s">
        <v>95</v>
      </c>
      <c r="F156" s="62" t="s">
        <v>286</v>
      </c>
      <c r="G156" s="47">
        <v>300000000</v>
      </c>
      <c r="H156" s="63" t="s">
        <v>13</v>
      </c>
      <c r="I156" s="48">
        <v>40697</v>
      </c>
      <c r="J156" s="888"/>
      <c r="K156" s="373">
        <v>300000000</v>
      </c>
      <c r="L156" s="53">
        <f t="shared" si="5"/>
        <v>0</v>
      </c>
      <c r="M156" s="64" t="s">
        <v>1013</v>
      </c>
      <c r="N156" s="65">
        <v>40697</v>
      </c>
      <c r="O156" s="1429" t="s">
        <v>1013</v>
      </c>
      <c r="P156" s="66">
        <v>45</v>
      </c>
      <c r="Q156" s="67" t="s">
        <v>1273</v>
      </c>
      <c r="R156" s="245">
        <v>6900000</v>
      </c>
      <c r="U156" s="795"/>
      <c r="V156" s="795"/>
      <c r="W156" s="795"/>
    </row>
    <row r="157" spans="1:23" ht="28.5" x14ac:dyDescent="0.2">
      <c r="A157" s="612" t="s">
        <v>2025</v>
      </c>
      <c r="B157" s="60">
        <v>39801</v>
      </c>
      <c r="C157" s="406" t="s">
        <v>1761</v>
      </c>
      <c r="D157" s="61" t="s">
        <v>217</v>
      </c>
      <c r="E157" s="45" t="s">
        <v>64</v>
      </c>
      <c r="F157" s="62" t="s">
        <v>286</v>
      </c>
      <c r="G157" s="47">
        <v>5448000</v>
      </c>
      <c r="H157" s="63" t="s">
        <v>13</v>
      </c>
      <c r="I157" s="48">
        <v>41018</v>
      </c>
      <c r="J157" s="888">
        <v>81</v>
      </c>
      <c r="K157" s="373">
        <v>5448000</v>
      </c>
      <c r="L157" s="53">
        <f t="shared" si="5"/>
        <v>0</v>
      </c>
      <c r="M157" s="64" t="s">
        <v>1013</v>
      </c>
      <c r="N157" s="65">
        <v>41018</v>
      </c>
      <c r="O157" s="1429" t="s">
        <v>1013</v>
      </c>
      <c r="P157" s="66">
        <v>81</v>
      </c>
      <c r="Q157" s="67" t="s">
        <v>1273</v>
      </c>
      <c r="R157" s="245">
        <v>792783</v>
      </c>
      <c r="U157" s="795"/>
      <c r="V157" s="795"/>
      <c r="W157" s="795"/>
    </row>
    <row r="158" spans="1:23" x14ac:dyDescent="0.2">
      <c r="A158" s="612">
        <v>50</v>
      </c>
      <c r="B158" s="60">
        <v>39801</v>
      </c>
      <c r="C158" s="406" t="s">
        <v>1762</v>
      </c>
      <c r="D158" s="61" t="s">
        <v>218</v>
      </c>
      <c r="E158" s="63" t="s">
        <v>219</v>
      </c>
      <c r="F158" s="62" t="s">
        <v>286</v>
      </c>
      <c r="G158" s="47">
        <v>64450000</v>
      </c>
      <c r="H158" s="63" t="s">
        <v>13</v>
      </c>
      <c r="I158" s="48">
        <v>40794</v>
      </c>
      <c r="J158" s="888">
        <v>50</v>
      </c>
      <c r="K158" s="373">
        <v>64450000</v>
      </c>
      <c r="L158" s="53">
        <f t="shared" si="5"/>
        <v>0</v>
      </c>
      <c r="M158" s="64" t="s">
        <v>1013</v>
      </c>
      <c r="N158" s="65">
        <v>40865</v>
      </c>
      <c r="O158" s="1429" t="s">
        <v>1013</v>
      </c>
      <c r="P158" s="66"/>
      <c r="Q158" s="67" t="s">
        <v>1966</v>
      </c>
      <c r="R158" s="245">
        <v>143677</v>
      </c>
      <c r="U158" s="795"/>
      <c r="V158" s="795"/>
      <c r="W158" s="795"/>
    </row>
    <row r="159" spans="1:23" ht="28.5" x14ac:dyDescent="0.2">
      <c r="A159" s="612" t="s">
        <v>1931</v>
      </c>
      <c r="B159" s="60">
        <v>39801</v>
      </c>
      <c r="C159" s="406" t="s">
        <v>1763</v>
      </c>
      <c r="D159" s="61" t="s">
        <v>220</v>
      </c>
      <c r="E159" s="45" t="s">
        <v>19</v>
      </c>
      <c r="F159" s="62" t="s">
        <v>286</v>
      </c>
      <c r="G159" s="47">
        <v>4000000</v>
      </c>
      <c r="H159" s="63" t="s">
        <v>13</v>
      </c>
      <c r="I159" s="48">
        <v>40837</v>
      </c>
      <c r="J159" s="888">
        <v>64</v>
      </c>
      <c r="K159" s="373">
        <v>2800000</v>
      </c>
      <c r="L159" s="53">
        <v>0</v>
      </c>
      <c r="M159" s="64" t="s">
        <v>333</v>
      </c>
      <c r="N159" s="51" t="s">
        <v>333</v>
      </c>
      <c r="O159" s="1429" t="s">
        <v>333</v>
      </c>
      <c r="P159" s="150">
        <v>64</v>
      </c>
      <c r="Q159" s="716" t="s">
        <v>1216</v>
      </c>
      <c r="R159" s="245" t="s">
        <v>333</v>
      </c>
      <c r="U159" s="795"/>
      <c r="V159" s="795"/>
      <c r="W159" s="795"/>
    </row>
    <row r="160" spans="1:23" ht="28.5" x14ac:dyDescent="0.2">
      <c r="A160" s="612" t="s">
        <v>1997</v>
      </c>
      <c r="B160" s="60">
        <v>39801</v>
      </c>
      <c r="C160" s="406" t="s">
        <v>1764</v>
      </c>
      <c r="D160" s="61" t="s">
        <v>221</v>
      </c>
      <c r="E160" s="45" t="s">
        <v>58</v>
      </c>
      <c r="F160" s="62" t="s">
        <v>286</v>
      </c>
      <c r="G160" s="47">
        <v>50000000</v>
      </c>
      <c r="H160" s="63" t="s">
        <v>13</v>
      </c>
      <c r="I160" s="48">
        <v>40996</v>
      </c>
      <c r="J160" s="888">
        <v>77</v>
      </c>
      <c r="K160" s="373">
        <v>40404700</v>
      </c>
      <c r="L160" s="53">
        <v>0</v>
      </c>
      <c r="M160" s="64" t="s">
        <v>1013</v>
      </c>
      <c r="N160" s="65">
        <v>41059</v>
      </c>
      <c r="O160" s="1429" t="s">
        <v>1013</v>
      </c>
      <c r="P160" s="66"/>
      <c r="Q160" s="67" t="s">
        <v>1273</v>
      </c>
      <c r="R160" s="245">
        <v>55000</v>
      </c>
      <c r="U160" s="795"/>
      <c r="V160" s="795"/>
      <c r="W160" s="795"/>
    </row>
    <row r="161" spans="1:23" x14ac:dyDescent="0.2">
      <c r="A161" s="1383">
        <v>50</v>
      </c>
      <c r="B161" s="1678">
        <v>39801</v>
      </c>
      <c r="C161" s="1692" t="s">
        <v>1765</v>
      </c>
      <c r="D161" s="1680" t="s">
        <v>222</v>
      </c>
      <c r="E161" s="1574" t="s">
        <v>125</v>
      </c>
      <c r="F161" s="1554" t="s">
        <v>286</v>
      </c>
      <c r="G161" s="1530">
        <v>25000000</v>
      </c>
      <c r="H161" s="1483" t="s">
        <v>13</v>
      </c>
      <c r="I161" s="48">
        <v>40492</v>
      </c>
      <c r="J161" s="888">
        <v>4</v>
      </c>
      <c r="K161" s="373">
        <v>6250000</v>
      </c>
      <c r="L161" s="53">
        <f>IF($K161&lt;&gt;0,$G161-$K161,"")</f>
        <v>18750000</v>
      </c>
      <c r="M161" s="1518" t="s">
        <v>1013</v>
      </c>
      <c r="N161" s="1566">
        <v>40865</v>
      </c>
      <c r="O161" s="1453" t="s">
        <v>1013</v>
      </c>
      <c r="P161" s="1528"/>
      <c r="Q161" s="1457" t="s">
        <v>1966</v>
      </c>
      <c r="R161" s="1506">
        <v>1750551</v>
      </c>
      <c r="U161" s="795"/>
      <c r="V161" s="795"/>
      <c r="W161" s="795"/>
    </row>
    <row r="162" spans="1:23" s="92" customFormat="1" x14ac:dyDescent="0.2">
      <c r="A162" s="1384"/>
      <c r="B162" s="1679"/>
      <c r="C162" s="1693"/>
      <c r="D162" s="1681"/>
      <c r="E162" s="1575"/>
      <c r="F162" s="1555"/>
      <c r="G162" s="1532"/>
      <c r="H162" s="1484"/>
      <c r="I162" s="48">
        <v>40780</v>
      </c>
      <c r="J162" s="888">
        <v>50</v>
      </c>
      <c r="K162" s="373">
        <v>18750000</v>
      </c>
      <c r="L162" s="53">
        <f>L161-K162</f>
        <v>0</v>
      </c>
      <c r="M162" s="1520"/>
      <c r="N162" s="1567"/>
      <c r="O162" s="1454"/>
      <c r="P162" s="1529"/>
      <c r="Q162" s="1458"/>
      <c r="R162" s="1507"/>
      <c r="U162" s="795"/>
      <c r="V162" s="795"/>
      <c r="W162" s="795"/>
    </row>
    <row r="163" spans="1:23" ht="28.5" x14ac:dyDescent="0.2">
      <c r="A163" s="612" t="s">
        <v>2054</v>
      </c>
      <c r="B163" s="60">
        <v>39801</v>
      </c>
      <c r="C163" s="406" t="s">
        <v>1766</v>
      </c>
      <c r="D163" s="61" t="s">
        <v>24</v>
      </c>
      <c r="E163" s="45" t="s">
        <v>25</v>
      </c>
      <c r="F163" s="62" t="s">
        <v>286</v>
      </c>
      <c r="G163" s="47">
        <v>48200000</v>
      </c>
      <c r="H163" s="63" t="s">
        <v>13</v>
      </c>
      <c r="I163" s="48">
        <v>41087</v>
      </c>
      <c r="J163" s="888">
        <v>92</v>
      </c>
      <c r="K163" s="373">
        <v>42757786.200000003</v>
      </c>
      <c r="L163" s="53">
        <v>0</v>
      </c>
      <c r="M163" s="64" t="s">
        <v>1013</v>
      </c>
      <c r="N163" s="65"/>
      <c r="O163" s="1429"/>
      <c r="P163" s="66"/>
      <c r="Q163" s="67"/>
      <c r="R163" s="245"/>
      <c r="U163" s="795"/>
      <c r="V163" s="795"/>
      <c r="W163" s="795"/>
    </row>
    <row r="164" spans="1:23" x14ac:dyDescent="0.2">
      <c r="A164" s="612">
        <v>194</v>
      </c>
      <c r="B164" s="60">
        <v>39801</v>
      </c>
      <c r="C164" s="406" t="s">
        <v>1767</v>
      </c>
      <c r="D164" s="61" t="s">
        <v>223</v>
      </c>
      <c r="E164" s="45" t="s">
        <v>39</v>
      </c>
      <c r="F164" s="62" t="s">
        <v>286</v>
      </c>
      <c r="G164" s="47">
        <v>12643000</v>
      </c>
      <c r="H164" s="63" t="s">
        <v>13</v>
      </c>
      <c r="I164" s="901">
        <v>41283</v>
      </c>
      <c r="J164" s="902">
        <v>194</v>
      </c>
      <c r="K164" s="903">
        <v>12643000</v>
      </c>
      <c r="L164" s="849">
        <f t="shared" si="5"/>
        <v>0</v>
      </c>
      <c r="M164" s="904" t="s">
        <v>1013</v>
      </c>
      <c r="N164" s="65"/>
      <c r="O164" s="1429"/>
      <c r="P164" s="66"/>
      <c r="Q164" s="67"/>
      <c r="R164" s="245"/>
      <c r="U164" s="795"/>
      <c r="V164" s="795"/>
      <c r="W164" s="795"/>
    </row>
    <row r="165" spans="1:23" x14ac:dyDescent="0.2">
      <c r="A165" s="612"/>
      <c r="B165" s="60">
        <v>39801</v>
      </c>
      <c r="C165" s="406" t="s">
        <v>1768</v>
      </c>
      <c r="D165" s="61" t="s">
        <v>224</v>
      </c>
      <c r="E165" s="45" t="s">
        <v>17</v>
      </c>
      <c r="F165" s="62" t="s">
        <v>286</v>
      </c>
      <c r="G165" s="47">
        <v>40000000</v>
      </c>
      <c r="H165" s="63" t="s">
        <v>13</v>
      </c>
      <c r="I165" s="48">
        <v>39960</v>
      </c>
      <c r="J165" s="49">
        <v>4</v>
      </c>
      <c r="K165" s="373">
        <v>40000000</v>
      </c>
      <c r="L165" s="53">
        <f t="shared" si="5"/>
        <v>0</v>
      </c>
      <c r="M165" s="64" t="s">
        <v>1013</v>
      </c>
      <c r="N165" s="65">
        <v>39988</v>
      </c>
      <c r="O165" s="1429" t="s">
        <v>1013</v>
      </c>
      <c r="P165" s="52"/>
      <c r="Q165" s="67" t="s">
        <v>1273</v>
      </c>
      <c r="R165" s="245">
        <v>1040000</v>
      </c>
      <c r="U165" s="795"/>
      <c r="V165" s="795"/>
      <c r="W165" s="795"/>
    </row>
    <row r="166" spans="1:23" x14ac:dyDescent="0.2">
      <c r="A166" s="612">
        <v>50</v>
      </c>
      <c r="B166" s="60">
        <v>39801</v>
      </c>
      <c r="C166" s="734" t="s">
        <v>1769</v>
      </c>
      <c r="D166" s="61" t="s">
        <v>225</v>
      </c>
      <c r="E166" s="45" t="s">
        <v>19</v>
      </c>
      <c r="F166" s="62" t="s">
        <v>286</v>
      </c>
      <c r="G166" s="47">
        <v>25000000</v>
      </c>
      <c r="H166" s="63" t="s">
        <v>13</v>
      </c>
      <c r="I166" s="48">
        <v>40738</v>
      </c>
      <c r="J166" s="888">
        <v>50</v>
      </c>
      <c r="K166" s="373">
        <v>25000000</v>
      </c>
      <c r="L166" s="53">
        <f t="shared" si="5"/>
        <v>0</v>
      </c>
      <c r="M166" s="64" t="s">
        <v>1013</v>
      </c>
      <c r="N166" s="65">
        <v>40779</v>
      </c>
      <c r="O166" s="1429" t="s">
        <v>1013</v>
      </c>
      <c r="P166" s="66"/>
      <c r="Q166" s="67" t="s">
        <v>1273</v>
      </c>
      <c r="R166" s="245">
        <v>599042</v>
      </c>
      <c r="U166" s="795"/>
      <c r="V166" s="795"/>
      <c r="W166" s="795"/>
    </row>
    <row r="167" spans="1:23" x14ac:dyDescent="0.2">
      <c r="A167" s="612">
        <v>50</v>
      </c>
      <c r="B167" s="60">
        <v>39801</v>
      </c>
      <c r="C167" s="406" t="s">
        <v>1770</v>
      </c>
      <c r="D167" s="61" t="s">
        <v>226</v>
      </c>
      <c r="E167" s="277" t="s">
        <v>131</v>
      </c>
      <c r="F167" s="62" t="s">
        <v>286</v>
      </c>
      <c r="G167" s="47">
        <v>21000000</v>
      </c>
      <c r="H167" s="63" t="s">
        <v>13</v>
      </c>
      <c r="I167" s="48">
        <v>40766</v>
      </c>
      <c r="J167" s="888">
        <v>50</v>
      </c>
      <c r="K167" s="373">
        <v>21000000</v>
      </c>
      <c r="L167" s="53">
        <f t="shared" si="5"/>
        <v>0</v>
      </c>
      <c r="M167" s="64" t="s">
        <v>1013</v>
      </c>
      <c r="N167" s="65">
        <v>40849</v>
      </c>
      <c r="O167" s="1429" t="s">
        <v>1013</v>
      </c>
      <c r="P167" s="66"/>
      <c r="Q167" s="67" t="s">
        <v>1273</v>
      </c>
      <c r="R167" s="245">
        <v>825000</v>
      </c>
      <c r="U167" s="795"/>
      <c r="V167" s="795"/>
      <c r="W167" s="795"/>
    </row>
    <row r="168" spans="1:23" s="92" customFormat="1" ht="28.5" x14ac:dyDescent="0.2">
      <c r="A168" s="612" t="s">
        <v>1519</v>
      </c>
      <c r="B168" s="60">
        <v>39801</v>
      </c>
      <c r="C168" s="406" t="s">
        <v>1520</v>
      </c>
      <c r="D168" s="61" t="s">
        <v>227</v>
      </c>
      <c r="E168" s="45" t="s">
        <v>80</v>
      </c>
      <c r="F168" s="62" t="s">
        <v>286</v>
      </c>
      <c r="G168" s="47">
        <v>18000000</v>
      </c>
      <c r="H168" s="63" t="s">
        <v>13</v>
      </c>
      <c r="I168" s="48">
        <v>40450</v>
      </c>
      <c r="J168" s="888">
        <v>4</v>
      </c>
      <c r="K168" s="373">
        <v>18000000</v>
      </c>
      <c r="L168" s="53">
        <f t="shared" si="5"/>
        <v>0</v>
      </c>
      <c r="M168" s="64" t="s">
        <v>1013</v>
      </c>
      <c r="N168" s="65"/>
      <c r="O168" s="1429"/>
      <c r="P168" s="66"/>
      <c r="Q168" s="67"/>
      <c r="R168" s="245"/>
      <c r="U168" s="795"/>
      <c r="V168" s="795"/>
      <c r="W168" s="795"/>
    </row>
    <row r="169" spans="1:23" x14ac:dyDescent="0.2">
      <c r="A169" s="612"/>
      <c r="B169" s="60">
        <v>39801</v>
      </c>
      <c r="C169" s="406" t="s">
        <v>1771</v>
      </c>
      <c r="D169" s="61" t="s">
        <v>228</v>
      </c>
      <c r="E169" s="45" t="s">
        <v>23</v>
      </c>
      <c r="F169" s="62" t="s">
        <v>286</v>
      </c>
      <c r="G169" s="47">
        <v>250000000</v>
      </c>
      <c r="H169" s="63" t="s">
        <v>13</v>
      </c>
      <c r="I169" s="48">
        <v>40534</v>
      </c>
      <c r="J169" s="888">
        <v>4</v>
      </c>
      <c r="K169" s="373">
        <v>250000000</v>
      </c>
      <c r="L169" s="53">
        <f t="shared" si="5"/>
        <v>0</v>
      </c>
      <c r="M169" s="64" t="s">
        <v>1013</v>
      </c>
      <c r="N169" s="65">
        <v>40582</v>
      </c>
      <c r="O169" s="1429" t="s">
        <v>1013</v>
      </c>
      <c r="P169" s="66"/>
      <c r="Q169" s="67" t="s">
        <v>1274</v>
      </c>
      <c r="R169" s="245">
        <v>25600564.149999999</v>
      </c>
      <c r="U169" s="795"/>
      <c r="V169" s="795"/>
      <c r="W169" s="795"/>
    </row>
    <row r="170" spans="1:23" x14ac:dyDescent="0.2">
      <c r="A170" s="612"/>
      <c r="B170" s="60">
        <v>39801</v>
      </c>
      <c r="C170" s="406" t="s">
        <v>1772</v>
      </c>
      <c r="D170" s="61" t="s">
        <v>229</v>
      </c>
      <c r="E170" s="45" t="s">
        <v>15</v>
      </c>
      <c r="F170" s="62" t="s">
        <v>286</v>
      </c>
      <c r="G170" s="47">
        <v>70000000</v>
      </c>
      <c r="H170" s="63" t="s">
        <v>13</v>
      </c>
      <c r="I170" s="48">
        <v>40114</v>
      </c>
      <c r="J170" s="888">
        <v>5</v>
      </c>
      <c r="K170" s="373">
        <v>70000000</v>
      </c>
      <c r="L170" s="53">
        <f t="shared" si="5"/>
        <v>0</v>
      </c>
      <c r="M170" s="64" t="s">
        <v>1013</v>
      </c>
      <c r="N170" s="65">
        <v>40177</v>
      </c>
      <c r="O170" s="1429" t="s">
        <v>1013</v>
      </c>
      <c r="P170" s="66">
        <v>9</v>
      </c>
      <c r="Q170" s="67" t="s">
        <v>1273</v>
      </c>
      <c r="R170" s="245">
        <v>900000</v>
      </c>
      <c r="U170" s="795"/>
      <c r="V170" s="795"/>
      <c r="W170" s="795"/>
    </row>
    <row r="171" spans="1:23" x14ac:dyDescent="0.2">
      <c r="A171" s="612"/>
      <c r="B171" s="60">
        <v>39801</v>
      </c>
      <c r="C171" s="406" t="s">
        <v>1773</v>
      </c>
      <c r="D171" s="61" t="s">
        <v>230</v>
      </c>
      <c r="E171" s="45" t="s">
        <v>39</v>
      </c>
      <c r="F171" s="62" t="s">
        <v>286</v>
      </c>
      <c r="G171" s="47">
        <v>14700000</v>
      </c>
      <c r="H171" s="63" t="s">
        <v>13</v>
      </c>
      <c r="I171" s="48">
        <v>40170</v>
      </c>
      <c r="J171" s="888">
        <v>5</v>
      </c>
      <c r="K171" s="373">
        <v>14700000</v>
      </c>
      <c r="L171" s="53">
        <f t="shared" si="5"/>
        <v>0</v>
      </c>
      <c r="M171" s="64" t="s">
        <v>1013</v>
      </c>
      <c r="N171" s="65">
        <v>40219</v>
      </c>
      <c r="O171" s="1429" t="s">
        <v>1013</v>
      </c>
      <c r="P171" s="66">
        <v>9</v>
      </c>
      <c r="Q171" s="67" t="s">
        <v>1273</v>
      </c>
      <c r="R171" s="245">
        <v>260000</v>
      </c>
      <c r="U171" s="795"/>
      <c r="V171" s="795"/>
      <c r="W171" s="795"/>
    </row>
    <row r="172" spans="1:23" ht="28.5" x14ac:dyDescent="0.2">
      <c r="A172" s="1383"/>
      <c r="B172" s="1678">
        <v>39801</v>
      </c>
      <c r="C172" s="1686" t="s">
        <v>1774</v>
      </c>
      <c r="D172" s="1680" t="s">
        <v>231</v>
      </c>
      <c r="E172" s="1498" t="s">
        <v>39</v>
      </c>
      <c r="F172" s="1554" t="s">
        <v>286</v>
      </c>
      <c r="G172" s="1530">
        <v>30000000</v>
      </c>
      <c r="H172" s="1483" t="s">
        <v>13</v>
      </c>
      <c r="I172" s="48">
        <v>40646</v>
      </c>
      <c r="J172" s="888">
        <v>4</v>
      </c>
      <c r="K172" s="373">
        <v>7500000</v>
      </c>
      <c r="L172" s="53">
        <f t="shared" si="5"/>
        <v>22500000</v>
      </c>
      <c r="M172" s="64" t="s">
        <v>189</v>
      </c>
      <c r="N172" s="1566"/>
      <c r="O172" s="1453"/>
      <c r="P172" s="1528"/>
      <c r="Q172" s="1457"/>
      <c r="R172" s="1506"/>
      <c r="U172" s="795"/>
      <c r="V172" s="795"/>
      <c r="W172" s="795"/>
    </row>
    <row r="173" spans="1:23" x14ac:dyDescent="0.2">
      <c r="A173" s="1384"/>
      <c r="B173" s="1679"/>
      <c r="C173" s="1687"/>
      <c r="D173" s="1681"/>
      <c r="E173" s="1499"/>
      <c r="F173" s="1555"/>
      <c r="G173" s="1532"/>
      <c r="H173" s="1484"/>
      <c r="I173" s="48">
        <v>40905</v>
      </c>
      <c r="J173" s="888">
        <v>4</v>
      </c>
      <c r="K173" s="373">
        <v>22500000</v>
      </c>
      <c r="L173" s="53">
        <f>L172-K173</f>
        <v>0</v>
      </c>
      <c r="M173" s="64" t="s">
        <v>1013</v>
      </c>
      <c r="N173" s="1567"/>
      <c r="O173" s="1454"/>
      <c r="P173" s="1529"/>
      <c r="Q173" s="1458"/>
      <c r="R173" s="1507"/>
      <c r="U173" s="795"/>
      <c r="V173" s="795"/>
      <c r="W173" s="795"/>
    </row>
    <row r="174" spans="1:23" ht="28.5" x14ac:dyDescent="0.2">
      <c r="A174" s="612">
        <v>18</v>
      </c>
      <c r="B174" s="60">
        <v>39801</v>
      </c>
      <c r="C174" s="61" t="s">
        <v>1775</v>
      </c>
      <c r="D174" s="61" t="s">
        <v>1341</v>
      </c>
      <c r="E174" s="45" t="s">
        <v>39</v>
      </c>
      <c r="F174" s="62" t="s">
        <v>286</v>
      </c>
      <c r="G174" s="47">
        <v>59000000</v>
      </c>
      <c r="H174" s="63" t="s">
        <v>13</v>
      </c>
      <c r="I174" s="48">
        <v>40135</v>
      </c>
      <c r="J174" s="888">
        <v>5</v>
      </c>
      <c r="K174" s="373">
        <v>59000000</v>
      </c>
      <c r="L174" s="53">
        <f t="shared" si="5"/>
        <v>0</v>
      </c>
      <c r="M174" s="64" t="s">
        <v>1013</v>
      </c>
      <c r="N174" s="65">
        <v>40170</v>
      </c>
      <c r="O174" s="1429" t="s">
        <v>1013</v>
      </c>
      <c r="P174" s="66">
        <v>9</v>
      </c>
      <c r="Q174" s="67" t="s">
        <v>1273</v>
      </c>
      <c r="R174" s="245">
        <v>450000</v>
      </c>
      <c r="U174" s="795"/>
      <c r="V174" s="795"/>
      <c r="W174" s="795"/>
    </row>
    <row r="175" spans="1:23" x14ac:dyDescent="0.2">
      <c r="A175" s="612"/>
      <c r="B175" s="60">
        <v>39801</v>
      </c>
      <c r="C175" s="406" t="s">
        <v>1776</v>
      </c>
      <c r="D175" s="61" t="s">
        <v>1968</v>
      </c>
      <c r="E175" s="45" t="s">
        <v>80</v>
      </c>
      <c r="F175" s="62" t="s">
        <v>286</v>
      </c>
      <c r="G175" s="47">
        <v>14448000</v>
      </c>
      <c r="H175" s="63" t="s">
        <v>13</v>
      </c>
      <c r="I175" s="48"/>
      <c r="J175" s="888"/>
      <c r="K175" s="373"/>
      <c r="L175" s="53" t="str">
        <f t="shared" si="5"/>
        <v/>
      </c>
      <c r="M175" s="64"/>
      <c r="N175" s="65"/>
      <c r="O175" s="1429"/>
      <c r="P175" s="66"/>
      <c r="Q175" s="67"/>
      <c r="R175" s="245"/>
      <c r="U175" s="795"/>
      <c r="V175" s="795"/>
      <c r="W175" s="795"/>
    </row>
    <row r="176" spans="1:23" x14ac:dyDescent="0.2">
      <c r="A176" s="612"/>
      <c r="B176" s="60">
        <v>39801</v>
      </c>
      <c r="C176" s="406" t="s">
        <v>1777</v>
      </c>
      <c r="D176" s="61" t="s">
        <v>233</v>
      </c>
      <c r="E176" s="63" t="s">
        <v>234</v>
      </c>
      <c r="F176" s="62" t="s">
        <v>286</v>
      </c>
      <c r="G176" s="47">
        <v>30000000</v>
      </c>
      <c r="H176" s="63" t="s">
        <v>13</v>
      </c>
      <c r="I176" s="48">
        <v>40030</v>
      </c>
      <c r="J176" s="49">
        <v>4</v>
      </c>
      <c r="K176" s="373">
        <v>30000000</v>
      </c>
      <c r="L176" s="53">
        <f t="shared" si="5"/>
        <v>0</v>
      </c>
      <c r="M176" s="64" t="s">
        <v>1013</v>
      </c>
      <c r="N176" s="65">
        <v>40086</v>
      </c>
      <c r="O176" s="1429" t="s">
        <v>1013</v>
      </c>
      <c r="P176" s="66"/>
      <c r="Q176" s="67" t="s">
        <v>1273</v>
      </c>
      <c r="R176" s="245">
        <v>1400000</v>
      </c>
      <c r="U176" s="795"/>
      <c r="V176" s="795"/>
      <c r="W176" s="795"/>
    </row>
    <row r="177" spans="1:23" ht="28.5" x14ac:dyDescent="0.2">
      <c r="A177" s="1461"/>
      <c r="B177" s="1678">
        <v>39801</v>
      </c>
      <c r="C177" s="1686" t="s">
        <v>1778</v>
      </c>
      <c r="D177" s="1680" t="s">
        <v>235</v>
      </c>
      <c r="E177" s="1578" t="s">
        <v>102</v>
      </c>
      <c r="F177" s="1554" t="s">
        <v>286</v>
      </c>
      <c r="G177" s="1530">
        <v>30255000</v>
      </c>
      <c r="H177" s="1483" t="s">
        <v>13</v>
      </c>
      <c r="I177" s="48">
        <v>41038</v>
      </c>
      <c r="J177" s="888">
        <v>4</v>
      </c>
      <c r="K177" s="373">
        <v>12000000</v>
      </c>
      <c r="L177" s="53">
        <f t="shared" si="5"/>
        <v>18255000</v>
      </c>
      <c r="M177" s="64" t="s">
        <v>189</v>
      </c>
      <c r="N177" s="1566">
        <v>41437</v>
      </c>
      <c r="O177" s="1453" t="s">
        <v>1013</v>
      </c>
      <c r="P177" s="1528"/>
      <c r="Q177" s="1457" t="s">
        <v>1273</v>
      </c>
      <c r="R177" s="1506">
        <v>540000</v>
      </c>
      <c r="U177" s="795"/>
      <c r="V177" s="795"/>
      <c r="W177" s="795"/>
    </row>
    <row r="178" spans="1:23" x14ac:dyDescent="0.2">
      <c r="A178" s="1462"/>
      <c r="B178" s="1679"/>
      <c r="C178" s="1687"/>
      <c r="D178" s="1681"/>
      <c r="E178" s="1579"/>
      <c r="F178" s="1555"/>
      <c r="G178" s="1532"/>
      <c r="H178" s="1484"/>
      <c r="I178" s="48">
        <v>41409</v>
      </c>
      <c r="J178" s="888">
        <v>4</v>
      </c>
      <c r="K178" s="373">
        <v>18255000</v>
      </c>
      <c r="L178" s="53">
        <f>L177-K178</f>
        <v>0</v>
      </c>
      <c r="M178" s="64" t="s">
        <v>1013</v>
      </c>
      <c r="N178" s="1567"/>
      <c r="O178" s="1454"/>
      <c r="P178" s="1529"/>
      <c r="Q178" s="1458"/>
      <c r="R178" s="1507"/>
      <c r="U178" s="795"/>
      <c r="V178" s="795"/>
      <c r="W178" s="795"/>
    </row>
    <row r="179" spans="1:23" x14ac:dyDescent="0.2">
      <c r="A179" s="612">
        <v>49</v>
      </c>
      <c r="B179" s="60">
        <v>39801</v>
      </c>
      <c r="C179" s="734" t="s">
        <v>1779</v>
      </c>
      <c r="D179" s="61" t="s">
        <v>236</v>
      </c>
      <c r="E179" s="45" t="s">
        <v>15</v>
      </c>
      <c r="F179" s="62" t="s">
        <v>286</v>
      </c>
      <c r="G179" s="47">
        <v>9090000</v>
      </c>
      <c r="H179" s="63" t="s">
        <v>13</v>
      </c>
      <c r="I179" s="48">
        <v>40780</v>
      </c>
      <c r="J179" s="888">
        <v>49</v>
      </c>
      <c r="K179" s="373">
        <v>9090000</v>
      </c>
      <c r="L179" s="53">
        <f t="shared" si="5"/>
        <v>0</v>
      </c>
      <c r="M179" s="64" t="s">
        <v>1013</v>
      </c>
      <c r="N179" s="65"/>
      <c r="O179" s="1429"/>
      <c r="P179" s="66"/>
      <c r="Q179" s="67"/>
      <c r="R179" s="245"/>
      <c r="U179" s="795"/>
      <c r="V179" s="795"/>
      <c r="W179" s="795"/>
    </row>
    <row r="180" spans="1:23" x14ac:dyDescent="0.2">
      <c r="A180" s="612"/>
      <c r="B180" s="60">
        <v>39801</v>
      </c>
      <c r="C180" s="406" t="s">
        <v>1780</v>
      </c>
      <c r="D180" s="61" t="s">
        <v>237</v>
      </c>
      <c r="E180" s="45" t="s">
        <v>15</v>
      </c>
      <c r="F180" s="62" t="s">
        <v>286</v>
      </c>
      <c r="G180" s="47">
        <v>26918000</v>
      </c>
      <c r="H180" s="63" t="s">
        <v>13</v>
      </c>
      <c r="I180" s="48">
        <v>39946</v>
      </c>
      <c r="J180" s="49">
        <v>4</v>
      </c>
      <c r="K180" s="373">
        <v>26918000</v>
      </c>
      <c r="L180" s="53">
        <f t="shared" si="5"/>
        <v>0</v>
      </c>
      <c r="M180" s="64" t="s">
        <v>1013</v>
      </c>
      <c r="N180" s="65">
        <v>39981</v>
      </c>
      <c r="O180" s="599" t="s">
        <v>1013</v>
      </c>
      <c r="P180" s="52"/>
      <c r="Q180" s="67" t="s">
        <v>1273</v>
      </c>
      <c r="R180" s="245">
        <v>900000</v>
      </c>
      <c r="U180" s="795"/>
      <c r="V180" s="795"/>
      <c r="W180" s="795"/>
    </row>
    <row r="181" spans="1:23" x14ac:dyDescent="0.2">
      <c r="A181" s="612">
        <v>50</v>
      </c>
      <c r="B181" s="60">
        <v>39801</v>
      </c>
      <c r="C181" s="406" t="s">
        <v>1781</v>
      </c>
      <c r="D181" s="61" t="s">
        <v>238</v>
      </c>
      <c r="E181" s="63" t="s">
        <v>239</v>
      </c>
      <c r="F181" s="62" t="s">
        <v>286</v>
      </c>
      <c r="G181" s="47">
        <v>81698000</v>
      </c>
      <c r="H181" s="63" t="s">
        <v>13</v>
      </c>
      <c r="I181" s="48">
        <v>40801</v>
      </c>
      <c r="J181" s="888">
        <v>50</v>
      </c>
      <c r="K181" s="373">
        <v>81698000</v>
      </c>
      <c r="L181" s="53">
        <f t="shared" ref="L181:L216" si="6">IF($K181&lt;&gt;0,$G181-$K181,"")</f>
        <v>0</v>
      </c>
      <c r="M181" s="64" t="s">
        <v>1013</v>
      </c>
      <c r="N181" s="65">
        <v>40814</v>
      </c>
      <c r="O181" s="1429" t="s">
        <v>1013</v>
      </c>
      <c r="P181" s="66"/>
      <c r="Q181" s="67" t="s">
        <v>1273</v>
      </c>
      <c r="R181" s="245">
        <v>1800000</v>
      </c>
      <c r="U181" s="795"/>
      <c r="V181" s="795"/>
      <c r="W181" s="795"/>
    </row>
    <row r="182" spans="1:23" s="92" customFormat="1" ht="28.5" x14ac:dyDescent="0.2">
      <c r="A182" s="1383"/>
      <c r="B182" s="1678">
        <v>39801</v>
      </c>
      <c r="C182" s="1686" t="s">
        <v>1782</v>
      </c>
      <c r="D182" s="1680" t="s">
        <v>232</v>
      </c>
      <c r="E182" s="1498" t="s">
        <v>69</v>
      </c>
      <c r="F182" s="1554" t="s">
        <v>286</v>
      </c>
      <c r="G182" s="1530">
        <v>8779000</v>
      </c>
      <c r="H182" s="1483" t="s">
        <v>13</v>
      </c>
      <c r="I182" s="48">
        <v>40590</v>
      </c>
      <c r="J182" s="888">
        <v>4</v>
      </c>
      <c r="K182" s="373">
        <v>2212308</v>
      </c>
      <c r="L182" s="53">
        <f t="shared" si="6"/>
        <v>6566692</v>
      </c>
      <c r="M182" s="64" t="s">
        <v>189</v>
      </c>
      <c r="N182" s="65"/>
      <c r="O182" s="1429"/>
      <c r="P182" s="66"/>
      <c r="Q182" s="67"/>
      <c r="R182" s="245"/>
      <c r="U182" s="795"/>
      <c r="V182" s="795"/>
      <c r="W182" s="795"/>
    </row>
    <row r="183" spans="1:23" s="92" customFormat="1" ht="28.5" x14ac:dyDescent="0.2">
      <c r="A183" s="1384"/>
      <c r="B183" s="1679"/>
      <c r="C183" s="1687"/>
      <c r="D183" s="1681"/>
      <c r="E183" s="1499"/>
      <c r="F183" s="1555"/>
      <c r="G183" s="1532"/>
      <c r="H183" s="1484"/>
      <c r="I183" s="48">
        <v>41318</v>
      </c>
      <c r="J183" s="888">
        <v>4</v>
      </c>
      <c r="K183" s="373">
        <v>3300904</v>
      </c>
      <c r="L183" s="53">
        <f>L182-K183</f>
        <v>3265788</v>
      </c>
      <c r="M183" s="64" t="s">
        <v>189</v>
      </c>
      <c r="N183" s="65"/>
      <c r="O183" s="1429"/>
      <c r="P183" s="66"/>
      <c r="Q183" s="67"/>
      <c r="R183" s="245"/>
      <c r="U183" s="795"/>
      <c r="V183" s="795"/>
      <c r="W183" s="795"/>
    </row>
    <row r="184" spans="1:23" x14ac:dyDescent="0.2">
      <c r="A184" s="612" t="s">
        <v>2205</v>
      </c>
      <c r="B184" s="60">
        <v>39801</v>
      </c>
      <c r="C184" s="406" t="s">
        <v>1783</v>
      </c>
      <c r="D184" s="61" t="s">
        <v>240</v>
      </c>
      <c r="E184" s="277" t="s">
        <v>125</v>
      </c>
      <c r="F184" s="62" t="s">
        <v>241</v>
      </c>
      <c r="G184" s="47">
        <v>7289000</v>
      </c>
      <c r="H184" s="63" t="s">
        <v>13</v>
      </c>
      <c r="I184" s="48">
        <v>41243</v>
      </c>
      <c r="J184" s="888">
        <v>170</v>
      </c>
      <c r="K184" s="373">
        <v>6515425.7199999997</v>
      </c>
      <c r="L184" s="53">
        <v>0</v>
      </c>
      <c r="M184" s="64" t="s">
        <v>183</v>
      </c>
      <c r="N184" s="65">
        <v>41243</v>
      </c>
      <c r="O184" s="1429" t="s">
        <v>393</v>
      </c>
      <c r="P184" s="86" t="s">
        <v>187</v>
      </c>
      <c r="Q184" s="67" t="s">
        <v>1966</v>
      </c>
      <c r="R184" s="245">
        <v>358558.2</v>
      </c>
      <c r="U184" s="795"/>
      <c r="V184" s="795"/>
      <c r="W184" s="795"/>
    </row>
    <row r="185" spans="1:23" x14ac:dyDescent="0.2">
      <c r="A185" s="612" t="s">
        <v>1880</v>
      </c>
      <c r="B185" s="60">
        <v>39801</v>
      </c>
      <c r="C185" s="406" t="s">
        <v>1784</v>
      </c>
      <c r="D185" s="61" t="s">
        <v>34</v>
      </c>
      <c r="E185" s="45" t="s">
        <v>35</v>
      </c>
      <c r="F185" s="62" t="s">
        <v>241</v>
      </c>
      <c r="G185" s="47">
        <v>87631000</v>
      </c>
      <c r="H185" s="63" t="s">
        <v>13</v>
      </c>
      <c r="I185" s="48">
        <v>40813</v>
      </c>
      <c r="J185" s="888">
        <v>49</v>
      </c>
      <c r="K185" s="373">
        <v>87631000</v>
      </c>
      <c r="L185" s="53">
        <f t="shared" si="6"/>
        <v>0</v>
      </c>
      <c r="M185" s="408" t="s">
        <v>183</v>
      </c>
      <c r="N185" s="65">
        <v>40813</v>
      </c>
      <c r="O185" s="1429" t="s">
        <v>393</v>
      </c>
      <c r="P185" s="86" t="s">
        <v>187</v>
      </c>
      <c r="Q185" s="67" t="s">
        <v>1273</v>
      </c>
      <c r="R185" s="245">
        <v>4382000</v>
      </c>
      <c r="U185" s="795"/>
      <c r="V185" s="795"/>
      <c r="W185" s="795"/>
    </row>
    <row r="186" spans="1:23" x14ac:dyDescent="0.2">
      <c r="A186" s="612" t="s">
        <v>1880</v>
      </c>
      <c r="B186" s="60">
        <v>39801</v>
      </c>
      <c r="C186" s="406" t="s">
        <v>1785</v>
      </c>
      <c r="D186" s="61" t="s">
        <v>242</v>
      </c>
      <c r="E186" s="45" t="s">
        <v>31</v>
      </c>
      <c r="F186" s="62" t="s">
        <v>241</v>
      </c>
      <c r="G186" s="47">
        <v>15540000</v>
      </c>
      <c r="H186" s="63" t="s">
        <v>13</v>
      </c>
      <c r="I186" s="48">
        <v>40808</v>
      </c>
      <c r="J186" s="888">
        <v>49</v>
      </c>
      <c r="K186" s="373">
        <v>15540000</v>
      </c>
      <c r="L186" s="53">
        <f t="shared" si="6"/>
        <v>0</v>
      </c>
      <c r="M186" s="408" t="s">
        <v>183</v>
      </c>
      <c r="N186" s="65">
        <v>40808</v>
      </c>
      <c r="O186" s="1429" t="s">
        <v>393</v>
      </c>
      <c r="P186" s="86" t="s">
        <v>187</v>
      </c>
      <c r="Q186" s="67" t="s">
        <v>1273</v>
      </c>
      <c r="R186" s="245">
        <v>777000</v>
      </c>
      <c r="U186" s="795"/>
      <c r="V186" s="795"/>
      <c r="W186" s="795"/>
    </row>
    <row r="187" spans="1:23" s="68" customFormat="1" x14ac:dyDescent="0.2">
      <c r="A187" s="612" t="s">
        <v>279</v>
      </c>
      <c r="B187" s="60">
        <v>39801</v>
      </c>
      <c r="C187" s="406" t="s">
        <v>1786</v>
      </c>
      <c r="D187" s="61" t="s">
        <v>16</v>
      </c>
      <c r="E187" s="45" t="s">
        <v>17</v>
      </c>
      <c r="F187" s="62" t="s">
        <v>243</v>
      </c>
      <c r="G187" s="47">
        <v>12063000</v>
      </c>
      <c r="H187" s="63" t="s">
        <v>13</v>
      </c>
      <c r="I187" s="48"/>
      <c r="J187" s="888"/>
      <c r="K187" s="373"/>
      <c r="L187" s="53" t="str">
        <f t="shared" si="6"/>
        <v/>
      </c>
      <c r="M187" s="64"/>
      <c r="N187" s="65"/>
      <c r="O187" s="1429"/>
      <c r="P187" s="66"/>
      <c r="Q187" s="600"/>
      <c r="R187" s="245"/>
      <c r="U187" s="795"/>
      <c r="V187" s="795"/>
      <c r="W187" s="795"/>
    </row>
    <row r="188" spans="1:23" x14ac:dyDescent="0.2">
      <c r="A188" s="612">
        <v>2</v>
      </c>
      <c r="B188" s="60">
        <v>39801</v>
      </c>
      <c r="C188" s="406" t="s">
        <v>1787</v>
      </c>
      <c r="D188" s="61" t="s">
        <v>92</v>
      </c>
      <c r="E188" s="45" t="s">
        <v>35</v>
      </c>
      <c r="F188" s="62" t="s">
        <v>241</v>
      </c>
      <c r="G188" s="47">
        <v>26038000</v>
      </c>
      <c r="H188" s="63" t="s">
        <v>13</v>
      </c>
      <c r="I188" s="48"/>
      <c r="J188" s="888"/>
      <c r="K188" s="373"/>
      <c r="L188" s="53" t="str">
        <f t="shared" si="6"/>
        <v/>
      </c>
      <c r="M188" s="64"/>
      <c r="N188" s="65"/>
      <c r="O188" s="1429"/>
      <c r="P188" s="66"/>
      <c r="Q188" s="67"/>
      <c r="R188" s="245"/>
      <c r="U188" s="795"/>
      <c r="V188" s="795"/>
      <c r="W188" s="795"/>
    </row>
    <row r="189" spans="1:23" x14ac:dyDescent="0.2">
      <c r="A189" s="612">
        <v>2</v>
      </c>
      <c r="B189" s="60">
        <v>39801</v>
      </c>
      <c r="C189" s="406" t="s">
        <v>1788</v>
      </c>
      <c r="D189" s="61" t="s">
        <v>26</v>
      </c>
      <c r="E189" s="45" t="s">
        <v>19</v>
      </c>
      <c r="F189" s="62" t="s">
        <v>241</v>
      </c>
      <c r="G189" s="47">
        <v>16200000</v>
      </c>
      <c r="H189" s="63" t="s">
        <v>13</v>
      </c>
      <c r="I189" s="48"/>
      <c r="J189" s="888"/>
      <c r="K189" s="373"/>
      <c r="L189" s="53" t="str">
        <f t="shared" si="6"/>
        <v/>
      </c>
      <c r="M189" s="64"/>
      <c r="N189" s="65"/>
      <c r="O189" s="1429"/>
      <c r="P189" s="66"/>
      <c r="Q189" s="67"/>
      <c r="R189" s="245"/>
      <c r="U189" s="795"/>
      <c r="V189" s="795"/>
      <c r="W189" s="795"/>
    </row>
    <row r="190" spans="1:23" x14ac:dyDescent="0.2">
      <c r="A190" s="612" t="s">
        <v>2074</v>
      </c>
      <c r="B190" s="60">
        <v>39801</v>
      </c>
      <c r="C190" s="406" t="s">
        <v>1789</v>
      </c>
      <c r="D190" s="61" t="s">
        <v>22</v>
      </c>
      <c r="E190" s="45" t="s">
        <v>23</v>
      </c>
      <c r="F190" s="62" t="s">
        <v>241</v>
      </c>
      <c r="G190" s="47">
        <v>35500000</v>
      </c>
      <c r="H190" s="63" t="s">
        <v>13</v>
      </c>
      <c r="I190" s="48">
        <v>41117</v>
      </c>
      <c r="J190" s="888">
        <v>102</v>
      </c>
      <c r="K190" s="373">
        <v>25313186.25</v>
      </c>
      <c r="L190" s="53">
        <v>0</v>
      </c>
      <c r="M190" s="408" t="s">
        <v>183</v>
      </c>
      <c r="N190" s="65">
        <v>41117</v>
      </c>
      <c r="O190" s="1429" t="s">
        <v>393</v>
      </c>
      <c r="P190" s="86" t="s">
        <v>187</v>
      </c>
      <c r="Q190" s="67" t="s">
        <v>1966</v>
      </c>
      <c r="R190" s="245">
        <v>1450170.56</v>
      </c>
      <c r="U190" s="795"/>
      <c r="V190" s="795"/>
      <c r="W190" s="795"/>
    </row>
    <row r="191" spans="1:23" x14ac:dyDescent="0.2">
      <c r="A191" s="612" t="s">
        <v>2075</v>
      </c>
      <c r="B191" s="60">
        <v>39801</v>
      </c>
      <c r="C191" s="406" t="s">
        <v>1790</v>
      </c>
      <c r="D191" s="61" t="s">
        <v>214</v>
      </c>
      <c r="E191" s="45" t="s">
        <v>19</v>
      </c>
      <c r="F191" s="62" t="s">
        <v>241</v>
      </c>
      <c r="G191" s="47">
        <v>43000000</v>
      </c>
      <c r="H191" s="63" t="s">
        <v>13</v>
      </c>
      <c r="I191" s="48">
        <v>41117</v>
      </c>
      <c r="J191" s="888">
        <v>103</v>
      </c>
      <c r="K191" s="373">
        <v>37259392.5</v>
      </c>
      <c r="L191" s="53">
        <v>0</v>
      </c>
      <c r="M191" s="408" t="s">
        <v>183</v>
      </c>
      <c r="N191" s="65">
        <v>41117</v>
      </c>
      <c r="O191" s="1429" t="s">
        <v>393</v>
      </c>
      <c r="P191" s="86" t="s">
        <v>187</v>
      </c>
      <c r="Q191" s="67" t="s">
        <v>1966</v>
      </c>
      <c r="R191" s="245">
        <v>2054215.35</v>
      </c>
      <c r="U191" s="795"/>
      <c r="V191" s="795"/>
      <c r="W191" s="795"/>
    </row>
    <row r="192" spans="1:23" x14ac:dyDescent="0.2">
      <c r="A192" s="612">
        <v>2</v>
      </c>
      <c r="B192" s="60">
        <v>39801</v>
      </c>
      <c r="C192" s="406" t="s">
        <v>1791</v>
      </c>
      <c r="D192" s="61" t="s">
        <v>280</v>
      </c>
      <c r="E192" s="63" t="s">
        <v>281</v>
      </c>
      <c r="F192" s="62" t="s">
        <v>241</v>
      </c>
      <c r="G192" s="47">
        <v>1834000</v>
      </c>
      <c r="H192" s="63" t="s">
        <v>13</v>
      </c>
      <c r="I192" s="48">
        <v>41271</v>
      </c>
      <c r="J192" s="888">
        <v>4</v>
      </c>
      <c r="K192" s="373">
        <v>1834000</v>
      </c>
      <c r="L192" s="53">
        <f t="shared" si="6"/>
        <v>0</v>
      </c>
      <c r="M192" s="64" t="s">
        <v>183</v>
      </c>
      <c r="N192" s="65">
        <v>41271</v>
      </c>
      <c r="O192" s="1429" t="s">
        <v>393</v>
      </c>
      <c r="P192" s="66" t="s">
        <v>187</v>
      </c>
      <c r="Q192" s="67" t="s">
        <v>1273</v>
      </c>
      <c r="R192" s="245">
        <v>92000</v>
      </c>
      <c r="U192" s="795"/>
      <c r="V192" s="795"/>
      <c r="W192" s="795"/>
    </row>
    <row r="193" spans="1:23" x14ac:dyDescent="0.2">
      <c r="A193" s="612">
        <v>2</v>
      </c>
      <c r="B193" s="60">
        <v>39801</v>
      </c>
      <c r="C193" s="406" t="s">
        <v>1792</v>
      </c>
      <c r="D193" s="61" t="s">
        <v>282</v>
      </c>
      <c r="E193" s="45" t="s">
        <v>23</v>
      </c>
      <c r="F193" s="62" t="s">
        <v>241</v>
      </c>
      <c r="G193" s="47">
        <v>38000000</v>
      </c>
      <c r="H193" s="63" t="s">
        <v>13</v>
      </c>
      <c r="I193" s="48"/>
      <c r="J193" s="888"/>
      <c r="K193" s="373"/>
      <c r="L193" s="53" t="str">
        <f t="shared" si="6"/>
        <v/>
      </c>
      <c r="M193" s="64"/>
      <c r="N193" s="65"/>
      <c r="O193" s="1429"/>
      <c r="P193" s="66"/>
      <c r="Q193" s="67"/>
      <c r="R193" s="245"/>
      <c r="U193" s="795"/>
      <c r="V193" s="795"/>
      <c r="W193" s="795"/>
    </row>
    <row r="194" spans="1:23" x14ac:dyDescent="0.2">
      <c r="A194" s="612" t="s">
        <v>2076</v>
      </c>
      <c r="B194" s="60">
        <v>39801</v>
      </c>
      <c r="C194" s="406" t="s">
        <v>1793</v>
      </c>
      <c r="D194" s="61" t="s">
        <v>283</v>
      </c>
      <c r="E194" s="59" t="s">
        <v>111</v>
      </c>
      <c r="F194" s="62" t="s">
        <v>241</v>
      </c>
      <c r="G194" s="47">
        <v>36282000</v>
      </c>
      <c r="H194" s="63" t="s">
        <v>13</v>
      </c>
      <c r="I194" s="48">
        <v>41117</v>
      </c>
      <c r="J194" s="888">
        <v>104</v>
      </c>
      <c r="K194" s="373">
        <v>32013328.370000001</v>
      </c>
      <c r="L194" s="53">
        <v>0</v>
      </c>
      <c r="M194" s="408" t="s">
        <v>183</v>
      </c>
      <c r="N194" s="65">
        <v>41117</v>
      </c>
      <c r="O194" s="1429" t="s">
        <v>393</v>
      </c>
      <c r="P194" s="86" t="s">
        <v>187</v>
      </c>
      <c r="Q194" s="67" t="s">
        <v>1966</v>
      </c>
      <c r="R194" s="245">
        <v>1725103.1199999999</v>
      </c>
      <c r="U194" s="795"/>
      <c r="V194" s="795"/>
      <c r="W194" s="795"/>
    </row>
    <row r="195" spans="1:23" x14ac:dyDescent="0.2">
      <c r="A195" s="612">
        <v>2</v>
      </c>
      <c r="B195" s="60">
        <v>39801</v>
      </c>
      <c r="C195" s="406" t="s">
        <v>1794</v>
      </c>
      <c r="D195" s="61" t="s">
        <v>284</v>
      </c>
      <c r="E195" s="45" t="s">
        <v>31</v>
      </c>
      <c r="F195" s="62" t="s">
        <v>241</v>
      </c>
      <c r="G195" s="47">
        <v>6000000</v>
      </c>
      <c r="H195" s="63" t="s">
        <v>13</v>
      </c>
      <c r="I195" s="48"/>
      <c r="J195" s="888"/>
      <c r="K195" s="373"/>
      <c r="L195" s="53" t="str">
        <f t="shared" si="6"/>
        <v/>
      </c>
      <c r="M195" s="64"/>
      <c r="N195" s="65"/>
      <c r="O195" s="1429"/>
      <c r="P195" s="66"/>
      <c r="Q195" s="67"/>
      <c r="R195" s="245"/>
      <c r="U195" s="795"/>
      <c r="V195" s="795"/>
      <c r="W195" s="795"/>
    </row>
    <row r="196" spans="1:23" x14ac:dyDescent="0.2">
      <c r="A196" s="612">
        <v>2</v>
      </c>
      <c r="B196" s="60">
        <v>39801</v>
      </c>
      <c r="C196" s="406" t="s">
        <v>1795</v>
      </c>
      <c r="D196" s="61" t="s">
        <v>26</v>
      </c>
      <c r="E196" s="45" t="s">
        <v>19</v>
      </c>
      <c r="F196" s="62" t="s">
        <v>241</v>
      </c>
      <c r="G196" s="47">
        <v>10000000</v>
      </c>
      <c r="H196" s="63" t="s">
        <v>13</v>
      </c>
      <c r="I196" s="48"/>
      <c r="J196" s="888"/>
      <c r="K196" s="373"/>
      <c r="L196" s="53" t="str">
        <f t="shared" si="6"/>
        <v/>
      </c>
      <c r="M196" s="64"/>
      <c r="N196" s="65"/>
      <c r="O196" s="1429"/>
      <c r="P196" s="66"/>
      <c r="Q196" s="67"/>
      <c r="R196" s="245"/>
      <c r="U196" s="795"/>
      <c r="V196" s="795"/>
      <c r="W196" s="795"/>
    </row>
    <row r="197" spans="1:23" x14ac:dyDescent="0.2">
      <c r="A197" s="612" t="s">
        <v>1883</v>
      </c>
      <c r="B197" s="60">
        <v>39801</v>
      </c>
      <c r="C197" s="406" t="s">
        <v>1796</v>
      </c>
      <c r="D197" s="61" t="s">
        <v>68</v>
      </c>
      <c r="E197" s="45" t="s">
        <v>69</v>
      </c>
      <c r="F197" s="62" t="s">
        <v>241</v>
      </c>
      <c r="G197" s="47">
        <v>9294000</v>
      </c>
      <c r="H197" s="63" t="s">
        <v>13</v>
      </c>
      <c r="I197" s="48">
        <v>40808</v>
      </c>
      <c r="J197" s="888">
        <v>50</v>
      </c>
      <c r="K197" s="373">
        <v>9294000</v>
      </c>
      <c r="L197" s="53">
        <f t="shared" si="6"/>
        <v>0</v>
      </c>
      <c r="M197" s="408" t="s">
        <v>183</v>
      </c>
      <c r="N197" s="65">
        <v>40808</v>
      </c>
      <c r="O197" s="1429" t="s">
        <v>393</v>
      </c>
      <c r="P197" s="86" t="s">
        <v>187</v>
      </c>
      <c r="Q197" s="67" t="s">
        <v>1273</v>
      </c>
      <c r="R197" s="245">
        <v>465000</v>
      </c>
      <c r="U197" s="795"/>
      <c r="V197" s="795"/>
      <c r="W197" s="795"/>
    </row>
    <row r="198" spans="1:23" x14ac:dyDescent="0.2">
      <c r="A198" s="612"/>
      <c r="B198" s="71">
        <v>39805</v>
      </c>
      <c r="C198" s="324" t="s">
        <v>1797</v>
      </c>
      <c r="D198" s="325" t="s">
        <v>285</v>
      </c>
      <c r="E198" s="45" t="s">
        <v>43</v>
      </c>
      <c r="F198" s="318" t="s">
        <v>286</v>
      </c>
      <c r="G198" s="47">
        <v>80000000</v>
      </c>
      <c r="H198" s="75" t="s">
        <v>13</v>
      </c>
      <c r="I198" s="48">
        <v>40233</v>
      </c>
      <c r="J198" s="889">
        <v>5</v>
      </c>
      <c r="K198" s="373">
        <v>80000000</v>
      </c>
      <c r="L198" s="53">
        <f t="shared" si="6"/>
        <v>0</v>
      </c>
      <c r="M198" s="64" t="s">
        <v>1013</v>
      </c>
      <c r="N198" s="281">
        <v>40331</v>
      </c>
      <c r="O198" s="1429" t="s">
        <v>1013</v>
      </c>
      <c r="P198" s="282">
        <v>9</v>
      </c>
      <c r="Q198" s="67" t="s">
        <v>1274</v>
      </c>
      <c r="R198" s="245">
        <v>2966288.32</v>
      </c>
      <c r="U198" s="795"/>
      <c r="V198" s="795"/>
      <c r="W198" s="795"/>
    </row>
    <row r="199" spans="1:23" s="92" customFormat="1" ht="34.5" customHeight="1" x14ac:dyDescent="0.2">
      <c r="A199" s="1383"/>
      <c r="B199" s="1540">
        <v>39805</v>
      </c>
      <c r="C199" s="1546" t="s">
        <v>1798</v>
      </c>
      <c r="D199" s="1549" t="s">
        <v>66</v>
      </c>
      <c r="E199" s="1498" t="s">
        <v>19</v>
      </c>
      <c r="F199" s="1558" t="s">
        <v>286</v>
      </c>
      <c r="G199" s="1530">
        <v>23864000</v>
      </c>
      <c r="H199" s="1533" t="s">
        <v>13</v>
      </c>
      <c r="I199" s="48">
        <v>40597</v>
      </c>
      <c r="J199" s="889">
        <v>4</v>
      </c>
      <c r="K199" s="373">
        <v>15000000</v>
      </c>
      <c r="L199" s="53">
        <f t="shared" si="6"/>
        <v>8864000</v>
      </c>
      <c r="M199" s="64" t="s">
        <v>189</v>
      </c>
      <c r="N199" s="1522">
        <v>40653</v>
      </c>
      <c r="O199" s="1453" t="s">
        <v>1013</v>
      </c>
      <c r="P199" s="1524"/>
      <c r="Q199" s="1457" t="s">
        <v>1273</v>
      </c>
      <c r="R199" s="1506">
        <v>1395000</v>
      </c>
      <c r="U199" s="795"/>
      <c r="V199" s="795"/>
      <c r="W199" s="795"/>
    </row>
    <row r="200" spans="1:23" s="92" customFormat="1" x14ac:dyDescent="0.2">
      <c r="A200" s="1384"/>
      <c r="B200" s="1541"/>
      <c r="C200" s="1548"/>
      <c r="D200" s="1551"/>
      <c r="E200" s="1499"/>
      <c r="F200" s="1559"/>
      <c r="G200" s="1532"/>
      <c r="H200" s="1534"/>
      <c r="I200" s="48">
        <v>40618</v>
      </c>
      <c r="J200" s="889">
        <v>4</v>
      </c>
      <c r="K200" s="373">
        <f>L199</f>
        <v>8864000</v>
      </c>
      <c r="L200" s="53">
        <v>0</v>
      </c>
      <c r="M200" s="64" t="s">
        <v>1013</v>
      </c>
      <c r="N200" s="1523"/>
      <c r="O200" s="1454"/>
      <c r="P200" s="1525"/>
      <c r="Q200" s="1458"/>
      <c r="R200" s="1507"/>
      <c r="U200" s="795"/>
      <c r="V200" s="795"/>
      <c r="W200" s="795"/>
    </row>
    <row r="201" spans="1:23" ht="28.5" customHeight="1" x14ac:dyDescent="0.2">
      <c r="A201" s="1383"/>
      <c r="B201" s="1540">
        <v>39805</v>
      </c>
      <c r="C201" s="1546" t="s">
        <v>1799</v>
      </c>
      <c r="D201" s="1549" t="s">
        <v>287</v>
      </c>
      <c r="E201" s="1498" t="s">
        <v>35</v>
      </c>
      <c r="F201" s="1558" t="s">
        <v>286</v>
      </c>
      <c r="G201" s="1530">
        <v>216000000</v>
      </c>
      <c r="H201" s="1533" t="s">
        <v>13</v>
      </c>
      <c r="I201" s="48">
        <v>40735</v>
      </c>
      <c r="J201" s="889">
        <v>4</v>
      </c>
      <c r="K201" s="373">
        <v>40000000</v>
      </c>
      <c r="L201" s="53">
        <f t="shared" si="6"/>
        <v>176000000</v>
      </c>
      <c r="M201" s="64" t="s">
        <v>189</v>
      </c>
      <c r="N201" s="1522">
        <v>41437</v>
      </c>
      <c r="O201" s="1453" t="s">
        <v>1013</v>
      </c>
      <c r="P201" s="1524"/>
      <c r="Q201" s="1457" t="s">
        <v>1966</v>
      </c>
      <c r="R201" s="1506">
        <v>4018511</v>
      </c>
      <c r="U201" s="795"/>
      <c r="V201" s="795"/>
      <c r="W201" s="795"/>
    </row>
    <row r="202" spans="1:23" ht="28.5" customHeight="1" x14ac:dyDescent="0.2">
      <c r="A202" s="1416"/>
      <c r="B202" s="1552"/>
      <c r="C202" s="1547"/>
      <c r="D202" s="1550"/>
      <c r="E202" s="1553"/>
      <c r="F202" s="1561"/>
      <c r="G202" s="1531"/>
      <c r="H202" s="1563"/>
      <c r="I202" s="48">
        <v>41214</v>
      </c>
      <c r="J202" s="889">
        <v>4</v>
      </c>
      <c r="K202" s="373">
        <v>45000000</v>
      </c>
      <c r="L202" s="53">
        <f>L201-K202</f>
        <v>131000000</v>
      </c>
      <c r="M202" s="64" t="s">
        <v>189</v>
      </c>
      <c r="N202" s="1538"/>
      <c r="O202" s="1510"/>
      <c r="P202" s="1539"/>
      <c r="Q202" s="1508"/>
      <c r="R202" s="1509"/>
      <c r="U202" s="795"/>
      <c r="V202" s="795"/>
      <c r="W202" s="795"/>
    </row>
    <row r="203" spans="1:23" x14ac:dyDescent="0.2">
      <c r="A203" s="1384"/>
      <c r="B203" s="1541"/>
      <c r="C203" s="1548"/>
      <c r="D203" s="1551"/>
      <c r="E203" s="1499"/>
      <c r="F203" s="1559"/>
      <c r="G203" s="1532"/>
      <c r="H203" s="1534"/>
      <c r="I203" s="48">
        <v>41241</v>
      </c>
      <c r="J203" s="889">
        <v>4</v>
      </c>
      <c r="K203" s="373">
        <v>131000000</v>
      </c>
      <c r="L203" s="53">
        <f>L202-K203</f>
        <v>0</v>
      </c>
      <c r="M203" s="64" t="s">
        <v>1013</v>
      </c>
      <c r="N203" s="1523"/>
      <c r="O203" s="1454"/>
      <c r="P203" s="1525"/>
      <c r="Q203" s="1458"/>
      <c r="R203" s="1507"/>
      <c r="U203" s="795"/>
      <c r="V203" s="795"/>
      <c r="W203" s="795"/>
    </row>
    <row r="204" spans="1:23" x14ac:dyDescent="0.2">
      <c r="A204" s="612">
        <v>178</v>
      </c>
      <c r="B204" s="71">
        <v>39805</v>
      </c>
      <c r="C204" s="324" t="s">
        <v>1800</v>
      </c>
      <c r="D204" s="325" t="s">
        <v>27</v>
      </c>
      <c r="E204" s="45" t="s">
        <v>28</v>
      </c>
      <c r="F204" s="318" t="s">
        <v>286</v>
      </c>
      <c r="G204" s="47">
        <v>7400000</v>
      </c>
      <c r="H204" s="75" t="s">
        <v>13</v>
      </c>
      <c r="I204" s="48">
        <v>41325</v>
      </c>
      <c r="J204" s="889">
        <v>178</v>
      </c>
      <c r="K204" s="373">
        <v>3700000</v>
      </c>
      <c r="L204" s="53">
        <v>0</v>
      </c>
      <c r="M204" s="64" t="s">
        <v>333</v>
      </c>
      <c r="N204" s="281" t="s">
        <v>333</v>
      </c>
      <c r="O204" s="1429" t="s">
        <v>333</v>
      </c>
      <c r="P204" s="282"/>
      <c r="Q204" s="67"/>
      <c r="R204" s="245" t="s">
        <v>333</v>
      </c>
      <c r="U204" s="795"/>
      <c r="V204" s="795"/>
      <c r="W204" s="795"/>
    </row>
    <row r="205" spans="1:23" ht="28.5" x14ac:dyDescent="0.2">
      <c r="A205" s="1383">
        <v>119</v>
      </c>
      <c r="B205" s="1540">
        <v>39805</v>
      </c>
      <c r="C205" s="1546" t="s">
        <v>1801</v>
      </c>
      <c r="D205" s="1549" t="s">
        <v>288</v>
      </c>
      <c r="E205" s="1498" t="s">
        <v>15</v>
      </c>
      <c r="F205" s="1558" t="s">
        <v>286</v>
      </c>
      <c r="G205" s="1530">
        <v>600000000</v>
      </c>
      <c r="H205" s="1533" t="s">
        <v>13</v>
      </c>
      <c r="I205" s="48">
        <v>40681</v>
      </c>
      <c r="J205" s="889">
        <v>4</v>
      </c>
      <c r="K205" s="373">
        <v>370000000</v>
      </c>
      <c r="L205" s="53">
        <f t="shared" si="6"/>
        <v>230000000</v>
      </c>
      <c r="M205" s="64" t="s">
        <v>189</v>
      </c>
      <c r="N205" s="1522">
        <v>41260</v>
      </c>
      <c r="O205" s="1453" t="s">
        <v>1013</v>
      </c>
      <c r="P205" s="1524"/>
      <c r="Q205" s="1457" t="s">
        <v>1966</v>
      </c>
      <c r="R205" s="1506">
        <v>31838761.34</v>
      </c>
      <c r="U205" s="795"/>
      <c r="V205" s="795"/>
      <c r="W205" s="795"/>
    </row>
    <row r="206" spans="1:23" x14ac:dyDescent="0.2">
      <c r="A206" s="1384"/>
      <c r="B206" s="1541"/>
      <c r="C206" s="1548"/>
      <c r="D206" s="1551"/>
      <c r="E206" s="1499"/>
      <c r="F206" s="1559"/>
      <c r="G206" s="1532"/>
      <c r="H206" s="1534"/>
      <c r="I206" s="48">
        <v>41138</v>
      </c>
      <c r="J206" s="889">
        <v>119</v>
      </c>
      <c r="K206" s="373">
        <v>230000000</v>
      </c>
      <c r="L206" s="53">
        <f>L205-K206</f>
        <v>0</v>
      </c>
      <c r="M206" s="64" t="s">
        <v>1013</v>
      </c>
      <c r="N206" s="1523"/>
      <c r="O206" s="1454"/>
      <c r="P206" s="1525"/>
      <c r="Q206" s="1458"/>
      <c r="R206" s="1507"/>
      <c r="U206" s="795"/>
      <c r="V206" s="795"/>
      <c r="W206" s="795"/>
    </row>
    <row r="207" spans="1:23" x14ac:dyDescent="0.2">
      <c r="A207" s="612">
        <v>49</v>
      </c>
      <c r="B207" s="71">
        <v>39805</v>
      </c>
      <c r="C207" s="324" t="s">
        <v>1802</v>
      </c>
      <c r="D207" s="325" t="s">
        <v>289</v>
      </c>
      <c r="E207" s="277" t="s">
        <v>131</v>
      </c>
      <c r="F207" s="318" t="s">
        <v>286</v>
      </c>
      <c r="G207" s="47">
        <v>7500000</v>
      </c>
      <c r="H207" s="75" t="s">
        <v>13</v>
      </c>
      <c r="I207" s="48">
        <v>40773</v>
      </c>
      <c r="J207" s="889">
        <v>49</v>
      </c>
      <c r="K207" s="373">
        <v>7500000</v>
      </c>
      <c r="L207" s="53">
        <f t="shared" si="6"/>
        <v>0</v>
      </c>
      <c r="M207" s="64" t="s">
        <v>1013</v>
      </c>
      <c r="N207" s="281">
        <v>40884</v>
      </c>
      <c r="O207" s="1429" t="s">
        <v>1013</v>
      </c>
      <c r="P207" s="282"/>
      <c r="Q207" s="67" t="s">
        <v>1273</v>
      </c>
      <c r="R207" s="245">
        <v>51113</v>
      </c>
      <c r="U207" s="795"/>
      <c r="V207" s="795"/>
      <c r="W207" s="795"/>
    </row>
    <row r="208" spans="1:23" x14ac:dyDescent="0.2">
      <c r="A208" s="612"/>
      <c r="B208" s="71">
        <v>39805</v>
      </c>
      <c r="C208" s="324" t="s">
        <v>1803</v>
      </c>
      <c r="D208" s="325" t="s">
        <v>290</v>
      </c>
      <c r="E208" s="45" t="s">
        <v>43</v>
      </c>
      <c r="F208" s="318" t="s">
        <v>286</v>
      </c>
      <c r="G208" s="47">
        <v>100000000</v>
      </c>
      <c r="H208" s="75" t="s">
        <v>13</v>
      </c>
      <c r="I208" s="48">
        <v>41024</v>
      </c>
      <c r="J208" s="889">
        <v>4</v>
      </c>
      <c r="K208" s="373">
        <v>100000000</v>
      </c>
      <c r="L208" s="53">
        <f t="shared" si="6"/>
        <v>0</v>
      </c>
      <c r="M208" s="64" t="s">
        <v>1013</v>
      </c>
      <c r="N208" s="281">
        <v>41031</v>
      </c>
      <c r="O208" s="1429" t="s">
        <v>1013</v>
      </c>
      <c r="P208" s="282"/>
      <c r="Q208" s="67" t="s">
        <v>1273</v>
      </c>
      <c r="R208" s="245">
        <v>2842400</v>
      </c>
      <c r="U208" s="795"/>
      <c r="V208" s="795"/>
      <c r="W208" s="795"/>
    </row>
    <row r="209" spans="1:23" ht="28.5" x14ac:dyDescent="0.2">
      <c r="A209" s="612" t="s">
        <v>1907</v>
      </c>
      <c r="B209" s="71">
        <v>39805</v>
      </c>
      <c r="C209" s="324" t="s">
        <v>1804</v>
      </c>
      <c r="D209" s="325" t="s">
        <v>291</v>
      </c>
      <c r="E209" s="45" t="s">
        <v>41</v>
      </c>
      <c r="F209" s="318" t="s">
        <v>2182</v>
      </c>
      <c r="G209" s="47">
        <v>72278000</v>
      </c>
      <c r="H209" s="75" t="s">
        <v>13</v>
      </c>
      <c r="I209" s="48">
        <v>40793</v>
      </c>
      <c r="J209" s="889">
        <v>59</v>
      </c>
      <c r="K209" s="373">
        <v>68700000</v>
      </c>
      <c r="L209" s="53">
        <v>0</v>
      </c>
      <c r="M209" s="64" t="s">
        <v>333</v>
      </c>
      <c r="N209" s="281" t="s">
        <v>333</v>
      </c>
      <c r="O209" s="1429" t="s">
        <v>333</v>
      </c>
      <c r="P209" s="282">
        <v>59</v>
      </c>
      <c r="Q209" s="67" t="s">
        <v>1216</v>
      </c>
      <c r="R209" s="245" t="s">
        <v>333</v>
      </c>
      <c r="U209" s="795"/>
      <c r="V209" s="795"/>
      <c r="W209" s="795"/>
    </row>
    <row r="210" spans="1:23" x14ac:dyDescent="0.2">
      <c r="A210" s="612"/>
      <c r="B210" s="71">
        <v>39805</v>
      </c>
      <c r="C210" s="324" t="s">
        <v>1805</v>
      </c>
      <c r="D210" s="325" t="s">
        <v>292</v>
      </c>
      <c r="E210" s="45" t="s">
        <v>31</v>
      </c>
      <c r="F210" s="318" t="s">
        <v>286</v>
      </c>
      <c r="G210" s="47">
        <v>11560000</v>
      </c>
      <c r="H210" s="75" t="s">
        <v>13</v>
      </c>
      <c r="I210" s="48"/>
      <c r="J210" s="889"/>
      <c r="K210" s="373"/>
      <c r="L210" s="53" t="str">
        <f t="shared" si="6"/>
        <v/>
      </c>
      <c r="M210" s="64"/>
      <c r="N210" s="281"/>
      <c r="O210" s="1429"/>
      <c r="P210" s="282"/>
      <c r="Q210" s="67"/>
      <c r="R210" s="245"/>
      <c r="U210" s="795"/>
      <c r="V210" s="795"/>
      <c r="W210" s="795"/>
    </row>
    <row r="211" spans="1:23" s="92" customFormat="1" ht="28.5" customHeight="1" x14ac:dyDescent="0.2">
      <c r="A211" s="1383"/>
      <c r="B211" s="1540">
        <v>39805</v>
      </c>
      <c r="C211" s="1546" t="s">
        <v>1806</v>
      </c>
      <c r="D211" s="1549" t="s">
        <v>293</v>
      </c>
      <c r="E211" s="1498" t="s">
        <v>15</v>
      </c>
      <c r="F211" s="1558" t="s">
        <v>286</v>
      </c>
      <c r="G211" s="1530">
        <v>37515000</v>
      </c>
      <c r="H211" s="1533" t="s">
        <v>13</v>
      </c>
      <c r="I211" s="48">
        <v>40597</v>
      </c>
      <c r="J211" s="889">
        <v>4</v>
      </c>
      <c r="K211" s="373">
        <v>12505000</v>
      </c>
      <c r="L211" s="53">
        <f t="shared" si="6"/>
        <v>25010000</v>
      </c>
      <c r="M211" s="64" t="s">
        <v>189</v>
      </c>
      <c r="N211" s="1522">
        <v>40674</v>
      </c>
      <c r="O211" s="1453" t="s">
        <v>1013</v>
      </c>
      <c r="P211" s="1524"/>
      <c r="Q211" s="1457" t="s">
        <v>1273</v>
      </c>
      <c r="R211" s="1506">
        <v>2079962.5</v>
      </c>
      <c r="U211" s="795"/>
      <c r="V211" s="795"/>
      <c r="W211" s="795"/>
    </row>
    <row r="212" spans="1:23" s="92" customFormat="1" ht="28.5" customHeight="1" x14ac:dyDescent="0.2">
      <c r="A212" s="1384"/>
      <c r="B212" s="1541"/>
      <c r="C212" s="1548"/>
      <c r="D212" s="1551"/>
      <c r="E212" s="1499"/>
      <c r="F212" s="1559"/>
      <c r="G212" s="1532"/>
      <c r="H212" s="1534"/>
      <c r="I212" s="48">
        <v>40632</v>
      </c>
      <c r="J212" s="889">
        <v>4</v>
      </c>
      <c r="K212" s="373">
        <v>25010000</v>
      </c>
      <c r="L212" s="53">
        <f>L211-K212</f>
        <v>0</v>
      </c>
      <c r="M212" s="64" t="s">
        <v>1013</v>
      </c>
      <c r="N212" s="1523"/>
      <c r="O212" s="1454"/>
      <c r="P212" s="1525"/>
      <c r="Q212" s="1458"/>
      <c r="R212" s="1507"/>
      <c r="U212" s="795"/>
      <c r="V212" s="795"/>
      <c r="W212" s="795"/>
    </row>
    <row r="213" spans="1:23" x14ac:dyDescent="0.2">
      <c r="A213" s="612"/>
      <c r="B213" s="71">
        <v>39805</v>
      </c>
      <c r="C213" s="324" t="s">
        <v>1807</v>
      </c>
      <c r="D213" s="325" t="s">
        <v>294</v>
      </c>
      <c r="E213" s="277" t="s">
        <v>131</v>
      </c>
      <c r="F213" s="318" t="s">
        <v>286</v>
      </c>
      <c r="G213" s="47">
        <v>376500000</v>
      </c>
      <c r="H213" s="75" t="s">
        <v>13</v>
      </c>
      <c r="I213" s="48">
        <v>40373</v>
      </c>
      <c r="J213" s="889">
        <v>4</v>
      </c>
      <c r="K213" s="373">
        <v>376500000</v>
      </c>
      <c r="L213" s="53">
        <f t="shared" si="6"/>
        <v>0</v>
      </c>
      <c r="M213" s="64" t="s">
        <v>1013</v>
      </c>
      <c r="N213" s="281">
        <v>40429</v>
      </c>
      <c r="O213" s="1429" t="s">
        <v>1013</v>
      </c>
      <c r="P213" s="282"/>
      <c r="Q213" s="67" t="s">
        <v>1273</v>
      </c>
      <c r="R213" s="245">
        <v>10800000</v>
      </c>
      <c r="U213" s="795"/>
      <c r="V213" s="795"/>
      <c r="W213" s="795"/>
    </row>
    <row r="214" spans="1:23" s="92" customFormat="1" ht="28.5" x14ac:dyDescent="0.2">
      <c r="A214" s="612" t="s">
        <v>1460</v>
      </c>
      <c r="B214" s="71">
        <v>39805</v>
      </c>
      <c r="C214" s="324" t="s">
        <v>1457</v>
      </c>
      <c r="D214" s="325" t="s">
        <v>295</v>
      </c>
      <c r="E214" s="45" t="s">
        <v>37</v>
      </c>
      <c r="F214" s="318" t="s">
        <v>286</v>
      </c>
      <c r="G214" s="47">
        <v>10300000</v>
      </c>
      <c r="H214" s="75" t="s">
        <v>13</v>
      </c>
      <c r="I214" s="48">
        <v>40424</v>
      </c>
      <c r="J214" s="889">
        <v>4</v>
      </c>
      <c r="K214" s="373">
        <v>10300000</v>
      </c>
      <c r="L214" s="53">
        <f t="shared" si="6"/>
        <v>0</v>
      </c>
      <c r="M214" s="64" t="s">
        <v>1013</v>
      </c>
      <c r="N214" s="281"/>
      <c r="O214" s="1429"/>
      <c r="P214" s="282"/>
      <c r="Q214" s="67"/>
      <c r="R214" s="245"/>
      <c r="U214" s="795"/>
      <c r="V214" s="795"/>
      <c r="W214" s="795"/>
    </row>
    <row r="215" spans="1:23" x14ac:dyDescent="0.2">
      <c r="A215" s="612">
        <v>50</v>
      </c>
      <c r="B215" s="71">
        <v>39805</v>
      </c>
      <c r="C215" s="735" t="s">
        <v>1808</v>
      </c>
      <c r="D215" s="325" t="s">
        <v>296</v>
      </c>
      <c r="E215" s="277" t="s">
        <v>125</v>
      </c>
      <c r="F215" s="318" t="s">
        <v>286</v>
      </c>
      <c r="G215" s="47">
        <v>32382000</v>
      </c>
      <c r="H215" s="75" t="s">
        <v>13</v>
      </c>
      <c r="I215" s="48">
        <v>40780</v>
      </c>
      <c r="J215" s="889">
        <v>50</v>
      </c>
      <c r="K215" s="373">
        <v>32382000</v>
      </c>
      <c r="L215" s="53">
        <f t="shared" si="6"/>
        <v>0</v>
      </c>
      <c r="M215" s="64" t="s">
        <v>1013</v>
      </c>
      <c r="N215" s="281">
        <v>40814</v>
      </c>
      <c r="O215" s="1429" t="s">
        <v>1013</v>
      </c>
      <c r="P215" s="282"/>
      <c r="Q215" s="67" t="s">
        <v>1273</v>
      </c>
      <c r="R215" s="245">
        <v>900194</v>
      </c>
      <c r="U215" s="795"/>
      <c r="V215" s="795"/>
      <c r="W215" s="795"/>
    </row>
    <row r="216" spans="1:23" x14ac:dyDescent="0.2">
      <c r="A216" s="612"/>
      <c r="B216" s="71">
        <v>39805</v>
      </c>
      <c r="C216" s="324" t="s">
        <v>1809</v>
      </c>
      <c r="D216" s="325" t="s">
        <v>30</v>
      </c>
      <c r="E216" s="45" t="s">
        <v>31</v>
      </c>
      <c r="F216" s="318" t="s">
        <v>286</v>
      </c>
      <c r="G216" s="47">
        <v>10800000</v>
      </c>
      <c r="H216" s="75" t="s">
        <v>13</v>
      </c>
      <c r="I216" s="48">
        <v>40569</v>
      </c>
      <c r="J216" s="889">
        <v>4</v>
      </c>
      <c r="K216" s="373">
        <v>10800000</v>
      </c>
      <c r="L216" s="53">
        <f t="shared" si="6"/>
        <v>0</v>
      </c>
      <c r="M216" s="64" t="s">
        <v>1013</v>
      </c>
      <c r="N216" s="281">
        <v>41383</v>
      </c>
      <c r="O216" s="1429" t="s">
        <v>1013</v>
      </c>
      <c r="P216" s="282"/>
      <c r="Q216" s="67" t="s">
        <v>1273</v>
      </c>
      <c r="R216" s="245">
        <v>1442000</v>
      </c>
      <c r="U216" s="795"/>
      <c r="V216" s="795"/>
      <c r="W216" s="795"/>
    </row>
    <row r="217" spans="1:23" x14ac:dyDescent="0.2">
      <c r="A217" s="612">
        <v>204</v>
      </c>
      <c r="B217" s="71">
        <v>39805</v>
      </c>
      <c r="C217" s="324" t="s">
        <v>1810</v>
      </c>
      <c r="D217" s="325" t="s">
        <v>297</v>
      </c>
      <c r="E217" s="45" t="s">
        <v>52</v>
      </c>
      <c r="F217" s="318" t="s">
        <v>286</v>
      </c>
      <c r="G217" s="47">
        <v>26000000</v>
      </c>
      <c r="H217" s="75" t="s">
        <v>13</v>
      </c>
      <c r="I217" s="48">
        <v>41313</v>
      </c>
      <c r="J217" s="889">
        <v>204</v>
      </c>
      <c r="K217" s="373">
        <v>18571410</v>
      </c>
      <c r="L217" s="53">
        <v>0</v>
      </c>
      <c r="M217" s="64" t="s">
        <v>1013</v>
      </c>
      <c r="N217" s="281"/>
      <c r="O217" s="1429"/>
      <c r="P217" s="282"/>
      <c r="Q217" s="67"/>
      <c r="R217" s="245"/>
      <c r="U217" s="795"/>
      <c r="V217" s="795"/>
      <c r="W217" s="795"/>
    </row>
    <row r="218" spans="1:23" ht="28.5" x14ac:dyDescent="0.2">
      <c r="A218" s="612" t="s">
        <v>1639</v>
      </c>
      <c r="B218" s="71">
        <v>39805</v>
      </c>
      <c r="C218" s="324" t="s">
        <v>1811</v>
      </c>
      <c r="D218" s="325" t="s">
        <v>298</v>
      </c>
      <c r="E218" s="45" t="s">
        <v>58</v>
      </c>
      <c r="F218" s="318" t="s">
        <v>286</v>
      </c>
      <c r="G218" s="47">
        <v>10685000</v>
      </c>
      <c r="H218" s="75" t="s">
        <v>13</v>
      </c>
      <c r="I218" s="48">
        <v>40694</v>
      </c>
      <c r="J218" s="889">
        <v>39</v>
      </c>
      <c r="K218" s="373">
        <v>7754267.4800000004</v>
      </c>
      <c r="L218" s="53">
        <v>0</v>
      </c>
      <c r="M218" s="64" t="s">
        <v>333</v>
      </c>
      <c r="N218" s="281" t="s">
        <v>333</v>
      </c>
      <c r="O218" s="1429" t="s">
        <v>333</v>
      </c>
      <c r="P218" s="282"/>
      <c r="Q218" s="67" t="s">
        <v>1216</v>
      </c>
      <c r="R218" s="245" t="s">
        <v>333</v>
      </c>
      <c r="U218" s="795"/>
      <c r="V218" s="795"/>
      <c r="W218" s="795"/>
    </row>
    <row r="219" spans="1:23" x14ac:dyDescent="0.2">
      <c r="A219" s="612"/>
      <c r="B219" s="71">
        <v>39805</v>
      </c>
      <c r="C219" s="324" t="s">
        <v>1812</v>
      </c>
      <c r="D219" s="325" t="s">
        <v>14</v>
      </c>
      <c r="E219" s="45" t="s">
        <v>15</v>
      </c>
      <c r="F219" s="318" t="s">
        <v>286</v>
      </c>
      <c r="G219" s="47">
        <v>42000000</v>
      </c>
      <c r="H219" s="75" t="s">
        <v>13</v>
      </c>
      <c r="I219" s="48">
        <v>40660</v>
      </c>
      <c r="J219" s="889">
        <v>4</v>
      </c>
      <c r="K219" s="373">
        <v>42000000</v>
      </c>
      <c r="L219" s="53">
        <f t="shared" ref="L219:L251" si="7">IF($K219&lt;&gt;0,$G219-$K219,"")</f>
        <v>0</v>
      </c>
      <c r="M219" s="64" t="s">
        <v>1013</v>
      </c>
      <c r="N219" s="281">
        <v>40681</v>
      </c>
      <c r="O219" s="1429" t="s">
        <v>1013</v>
      </c>
      <c r="P219" s="282"/>
      <c r="Q219" s="67" t="s">
        <v>1273</v>
      </c>
      <c r="R219" s="245">
        <v>945775</v>
      </c>
      <c r="U219" s="795"/>
      <c r="V219" s="795"/>
      <c r="W219" s="795"/>
    </row>
    <row r="220" spans="1:23" x14ac:dyDescent="0.2">
      <c r="A220" s="612">
        <v>246</v>
      </c>
      <c r="B220" s="71">
        <v>39805</v>
      </c>
      <c r="C220" s="324" t="s">
        <v>1813</v>
      </c>
      <c r="D220" s="325" t="s">
        <v>14</v>
      </c>
      <c r="E220" s="45" t="s">
        <v>15</v>
      </c>
      <c r="F220" s="318" t="s">
        <v>286</v>
      </c>
      <c r="G220" s="47">
        <v>25000000</v>
      </c>
      <c r="H220" s="75" t="s">
        <v>13</v>
      </c>
      <c r="I220" s="48">
        <v>41449</v>
      </c>
      <c r="J220" s="889">
        <v>246</v>
      </c>
      <c r="K220" s="373">
        <v>24007500</v>
      </c>
      <c r="L220" s="53">
        <v>0</v>
      </c>
      <c r="M220" s="64" t="s">
        <v>1013</v>
      </c>
      <c r="N220" s="281"/>
      <c r="O220" s="1429"/>
      <c r="P220" s="282"/>
      <c r="Q220" s="67"/>
      <c r="R220" s="245"/>
      <c r="U220" s="795"/>
      <c r="V220" s="795"/>
      <c r="W220" s="795"/>
    </row>
    <row r="221" spans="1:23" ht="28.5" x14ac:dyDescent="0.2">
      <c r="A221" s="612" t="s">
        <v>2055</v>
      </c>
      <c r="B221" s="71">
        <v>39805</v>
      </c>
      <c r="C221" s="324" t="s">
        <v>1814</v>
      </c>
      <c r="D221" s="325" t="s">
        <v>299</v>
      </c>
      <c r="E221" s="45" t="s">
        <v>12</v>
      </c>
      <c r="F221" s="318" t="s">
        <v>286</v>
      </c>
      <c r="G221" s="47">
        <v>25054000</v>
      </c>
      <c r="H221" s="75" t="s">
        <v>13</v>
      </c>
      <c r="I221" s="48">
        <v>41087</v>
      </c>
      <c r="J221" s="889">
        <v>93</v>
      </c>
      <c r="K221" s="373">
        <v>23033635.420000002</v>
      </c>
      <c r="L221" s="53">
        <v>0</v>
      </c>
      <c r="M221" s="64" t="s">
        <v>1013</v>
      </c>
      <c r="N221" s="281">
        <v>41129</v>
      </c>
      <c r="O221" s="1429" t="s">
        <v>1013</v>
      </c>
      <c r="P221" s="282"/>
      <c r="Q221" s="67" t="s">
        <v>1273</v>
      </c>
      <c r="R221" s="245">
        <v>425000</v>
      </c>
      <c r="U221" s="795"/>
      <c r="V221" s="795"/>
      <c r="W221" s="795"/>
    </row>
    <row r="222" spans="1:23" ht="28.5" x14ac:dyDescent="0.2">
      <c r="A222" s="612" t="s">
        <v>1975</v>
      </c>
      <c r="B222" s="71">
        <v>39805</v>
      </c>
      <c r="C222" s="325" t="s">
        <v>1979</v>
      </c>
      <c r="D222" s="325" t="s">
        <v>365</v>
      </c>
      <c r="E222" s="277" t="s">
        <v>131</v>
      </c>
      <c r="F222" s="318" t="s">
        <v>286</v>
      </c>
      <c r="G222" s="47">
        <v>31762000</v>
      </c>
      <c r="H222" s="75" t="s">
        <v>13</v>
      </c>
      <c r="I222" s="48">
        <v>40911</v>
      </c>
      <c r="J222" s="889">
        <v>67</v>
      </c>
      <c r="K222" s="373">
        <v>31762000</v>
      </c>
      <c r="L222" s="53">
        <f t="shared" si="7"/>
        <v>0</v>
      </c>
      <c r="M222" s="64" t="s">
        <v>1013</v>
      </c>
      <c r="N222" s="281"/>
      <c r="O222" s="1429"/>
      <c r="P222" s="282"/>
      <c r="Q222" s="67"/>
      <c r="R222" s="245"/>
      <c r="U222" s="795"/>
      <c r="V222" s="795"/>
      <c r="W222" s="795"/>
    </row>
    <row r="223" spans="1:23" x14ac:dyDescent="0.2">
      <c r="A223" s="612">
        <v>154</v>
      </c>
      <c r="B223" s="71">
        <v>39805</v>
      </c>
      <c r="C223" s="324" t="s">
        <v>1815</v>
      </c>
      <c r="D223" s="325" t="s">
        <v>300</v>
      </c>
      <c r="E223" s="45" t="s">
        <v>28</v>
      </c>
      <c r="F223" s="318" t="s">
        <v>286</v>
      </c>
      <c r="G223" s="47">
        <v>16641000</v>
      </c>
      <c r="H223" s="75" t="s">
        <v>13</v>
      </c>
      <c r="I223" s="48">
        <v>41226</v>
      </c>
      <c r="J223" s="889">
        <v>154</v>
      </c>
      <c r="K223" s="373">
        <v>14209333.880000001</v>
      </c>
      <c r="L223" s="53">
        <v>0</v>
      </c>
      <c r="M223" s="64" t="s">
        <v>1013</v>
      </c>
      <c r="N223" s="51">
        <v>41437</v>
      </c>
      <c r="O223" s="1429" t="s">
        <v>1013</v>
      </c>
      <c r="P223" s="282"/>
      <c r="Q223" s="67" t="s">
        <v>1966</v>
      </c>
      <c r="R223" s="245">
        <v>1301856</v>
      </c>
      <c r="U223" s="795"/>
      <c r="V223" s="795"/>
      <c r="W223" s="795"/>
    </row>
    <row r="224" spans="1:23" x14ac:dyDescent="0.2">
      <c r="A224" s="612"/>
      <c r="B224" s="71">
        <v>39805</v>
      </c>
      <c r="C224" s="324" t="s">
        <v>1816</v>
      </c>
      <c r="D224" s="325" t="s">
        <v>301</v>
      </c>
      <c r="E224" s="45" t="s">
        <v>46</v>
      </c>
      <c r="F224" s="318" t="s">
        <v>286</v>
      </c>
      <c r="G224" s="47">
        <v>12000000</v>
      </c>
      <c r="H224" s="75" t="s">
        <v>13</v>
      </c>
      <c r="I224" s="48">
        <v>40478</v>
      </c>
      <c r="J224" s="889">
        <v>4</v>
      </c>
      <c r="K224" s="373">
        <v>12000000</v>
      </c>
      <c r="L224" s="53">
        <f t="shared" si="7"/>
        <v>0</v>
      </c>
      <c r="M224" s="64" t="s">
        <v>1013</v>
      </c>
      <c r="N224" s="281">
        <v>40865</v>
      </c>
      <c r="O224" s="1429" t="s">
        <v>1013</v>
      </c>
      <c r="P224" s="282"/>
      <c r="Q224" s="67" t="s">
        <v>1966</v>
      </c>
      <c r="R224" s="245">
        <v>326576</v>
      </c>
      <c r="U224" s="795"/>
      <c r="V224" s="795"/>
      <c r="W224" s="795"/>
    </row>
    <row r="225" spans="1:23" x14ac:dyDescent="0.2">
      <c r="A225" s="612"/>
      <c r="B225" s="71">
        <v>39805</v>
      </c>
      <c r="C225" s="324" t="s">
        <v>1817</v>
      </c>
      <c r="D225" s="325" t="s">
        <v>302</v>
      </c>
      <c r="E225" s="45" t="s">
        <v>46</v>
      </c>
      <c r="F225" s="318" t="s">
        <v>286</v>
      </c>
      <c r="G225" s="47">
        <v>11300000</v>
      </c>
      <c r="H225" s="75" t="s">
        <v>13</v>
      </c>
      <c r="I225" s="48">
        <v>40506</v>
      </c>
      <c r="J225" s="889">
        <v>4</v>
      </c>
      <c r="K225" s="373">
        <v>11300000</v>
      </c>
      <c r="L225" s="53">
        <f t="shared" si="7"/>
        <v>0</v>
      </c>
      <c r="M225" s="408" t="s">
        <v>1013</v>
      </c>
      <c r="N225" s="1440">
        <v>40513</v>
      </c>
      <c r="O225" s="1429" t="s">
        <v>1013</v>
      </c>
      <c r="P225" s="86"/>
      <c r="Q225" s="67" t="s">
        <v>1273</v>
      </c>
      <c r="R225" s="245">
        <v>319658.99</v>
      </c>
      <c r="U225" s="795"/>
      <c r="V225" s="795"/>
      <c r="W225" s="795"/>
    </row>
    <row r="226" spans="1:23" x14ac:dyDescent="0.2">
      <c r="A226" s="612" t="s">
        <v>2177</v>
      </c>
      <c r="B226" s="71">
        <v>39805</v>
      </c>
      <c r="C226" s="324" t="s">
        <v>1818</v>
      </c>
      <c r="D226" s="325" t="s">
        <v>304</v>
      </c>
      <c r="E226" s="45" t="s">
        <v>23</v>
      </c>
      <c r="F226" s="318" t="s">
        <v>241</v>
      </c>
      <c r="G226" s="47">
        <v>6855000</v>
      </c>
      <c r="H226" s="75" t="s">
        <v>13</v>
      </c>
      <c r="I226" s="48">
        <v>41222</v>
      </c>
      <c r="J226" s="889">
        <v>155</v>
      </c>
      <c r="K226" s="373">
        <v>6398943.71</v>
      </c>
      <c r="L226" s="53">
        <v>0</v>
      </c>
      <c r="M226" s="64" t="s">
        <v>183</v>
      </c>
      <c r="N226" s="281">
        <v>41222</v>
      </c>
      <c r="O226" s="1429" t="s">
        <v>393</v>
      </c>
      <c r="P226" s="282" t="s">
        <v>187</v>
      </c>
      <c r="Q226" s="67" t="s">
        <v>1966</v>
      </c>
      <c r="R226" s="245">
        <v>335417.06</v>
      </c>
      <c r="U226" s="795"/>
      <c r="V226" s="795"/>
      <c r="W226" s="795"/>
    </row>
    <row r="227" spans="1:23" x14ac:dyDescent="0.2">
      <c r="A227" s="612">
        <v>2</v>
      </c>
      <c r="B227" s="71">
        <v>39805</v>
      </c>
      <c r="C227" s="324" t="s">
        <v>1819</v>
      </c>
      <c r="D227" s="325" t="s">
        <v>305</v>
      </c>
      <c r="E227" s="45" t="s">
        <v>19</v>
      </c>
      <c r="F227" s="318" t="s">
        <v>241</v>
      </c>
      <c r="G227" s="47">
        <v>1549000</v>
      </c>
      <c r="H227" s="75" t="s">
        <v>13</v>
      </c>
      <c r="I227" s="48"/>
      <c r="J227" s="889"/>
      <c r="K227" s="373"/>
      <c r="L227" s="53" t="str">
        <f t="shared" si="7"/>
        <v/>
      </c>
      <c r="M227" s="64"/>
      <c r="N227" s="281"/>
      <c r="O227" s="1429"/>
      <c r="P227" s="282"/>
      <c r="Q227" s="67"/>
      <c r="R227" s="245"/>
      <c r="U227" s="795"/>
      <c r="V227" s="795"/>
      <c r="W227" s="795"/>
    </row>
    <row r="228" spans="1:23" x14ac:dyDescent="0.2">
      <c r="A228" s="612" t="s">
        <v>2171</v>
      </c>
      <c r="B228" s="71">
        <v>39805</v>
      </c>
      <c r="C228" s="324" t="s">
        <v>1820</v>
      </c>
      <c r="D228" s="325" t="s">
        <v>32</v>
      </c>
      <c r="E228" s="45" t="s">
        <v>33</v>
      </c>
      <c r="F228" s="318" t="s">
        <v>241</v>
      </c>
      <c r="G228" s="47">
        <v>4000000</v>
      </c>
      <c r="H228" s="75" t="s">
        <v>13</v>
      </c>
      <c r="I228" s="48">
        <v>41222</v>
      </c>
      <c r="J228" s="889">
        <v>148</v>
      </c>
      <c r="K228" s="373">
        <v>3728440</v>
      </c>
      <c r="L228" s="53">
        <v>0</v>
      </c>
      <c r="M228" s="64" t="s">
        <v>183</v>
      </c>
      <c r="N228" s="281">
        <v>41222</v>
      </c>
      <c r="O228" s="1429" t="s">
        <v>393</v>
      </c>
      <c r="P228" s="282" t="s">
        <v>187</v>
      </c>
      <c r="Q228" s="67" t="s">
        <v>1966</v>
      </c>
      <c r="R228" s="865">
        <v>192101.58</v>
      </c>
      <c r="U228" s="795"/>
      <c r="V228" s="795"/>
      <c r="W228" s="795"/>
    </row>
    <row r="229" spans="1:23" x14ac:dyDescent="0.2">
      <c r="A229" s="612">
        <v>2</v>
      </c>
      <c r="B229" s="71">
        <v>39805</v>
      </c>
      <c r="C229" s="324" t="s">
        <v>1821</v>
      </c>
      <c r="D229" s="325" t="s">
        <v>306</v>
      </c>
      <c r="E229" s="45" t="s">
        <v>12</v>
      </c>
      <c r="F229" s="318" t="s">
        <v>241</v>
      </c>
      <c r="G229" s="47">
        <v>10000000</v>
      </c>
      <c r="H229" s="75" t="s">
        <v>13</v>
      </c>
      <c r="I229" s="48">
        <v>41367</v>
      </c>
      <c r="J229" s="889">
        <v>4</v>
      </c>
      <c r="K229" s="373">
        <v>7742000</v>
      </c>
      <c r="L229" s="53">
        <f t="shared" si="7"/>
        <v>2258000</v>
      </c>
      <c r="M229" s="64" t="s">
        <v>183</v>
      </c>
      <c r="N229" s="281"/>
      <c r="O229" s="1429"/>
      <c r="P229" s="282"/>
      <c r="Q229" s="67"/>
      <c r="R229" s="245"/>
      <c r="U229" s="795"/>
      <c r="V229" s="795"/>
      <c r="W229" s="795"/>
    </row>
    <row r="230" spans="1:23" s="326" customFormat="1" ht="28.5" x14ac:dyDescent="0.2">
      <c r="A230" s="612" t="s">
        <v>1447</v>
      </c>
      <c r="B230" s="71">
        <v>39805</v>
      </c>
      <c r="C230" s="324" t="s">
        <v>1449</v>
      </c>
      <c r="D230" s="325" t="s">
        <v>307</v>
      </c>
      <c r="E230" s="45" t="s">
        <v>19</v>
      </c>
      <c r="F230" s="318" t="s">
        <v>243</v>
      </c>
      <c r="G230" s="47">
        <v>5500000</v>
      </c>
      <c r="H230" s="75" t="s">
        <v>13</v>
      </c>
      <c r="I230" s="48">
        <v>40410</v>
      </c>
      <c r="J230" s="889">
        <v>4</v>
      </c>
      <c r="K230" s="373">
        <v>5500000</v>
      </c>
      <c r="L230" s="53">
        <f t="shared" si="7"/>
        <v>0</v>
      </c>
      <c r="M230" s="64" t="s">
        <v>333</v>
      </c>
      <c r="N230" s="281" t="s">
        <v>333</v>
      </c>
      <c r="O230" s="1429" t="s">
        <v>333</v>
      </c>
      <c r="P230" s="282"/>
      <c r="Q230" s="67" t="s">
        <v>1216</v>
      </c>
      <c r="R230" s="245" t="s">
        <v>333</v>
      </c>
      <c r="U230" s="795"/>
      <c r="V230" s="795"/>
      <c r="W230" s="795"/>
    </row>
    <row r="231" spans="1:23" x14ac:dyDescent="0.2">
      <c r="A231" s="612" t="s">
        <v>2151</v>
      </c>
      <c r="B231" s="71">
        <v>39805</v>
      </c>
      <c r="C231" s="324" t="s">
        <v>1822</v>
      </c>
      <c r="D231" s="325" t="s">
        <v>308</v>
      </c>
      <c r="E231" s="45" t="s">
        <v>12</v>
      </c>
      <c r="F231" s="318" t="s">
        <v>241</v>
      </c>
      <c r="G231" s="47">
        <v>7500000</v>
      </c>
      <c r="H231" s="75" t="s">
        <v>13</v>
      </c>
      <c r="I231" s="48">
        <v>41213</v>
      </c>
      <c r="J231" s="889">
        <v>143</v>
      </c>
      <c r="K231" s="373">
        <v>7285410</v>
      </c>
      <c r="L231" s="53">
        <v>0</v>
      </c>
      <c r="M231" s="64" t="s">
        <v>183</v>
      </c>
      <c r="N231" s="281">
        <v>41213</v>
      </c>
      <c r="O231" s="1429" t="s">
        <v>393</v>
      </c>
      <c r="P231" s="282" t="s">
        <v>1910</v>
      </c>
      <c r="Q231" s="67" t="s">
        <v>1273</v>
      </c>
      <c r="R231" s="245">
        <v>371250</v>
      </c>
      <c r="U231" s="795"/>
      <c r="V231" s="795"/>
      <c r="W231" s="795"/>
    </row>
    <row r="232" spans="1:23" x14ac:dyDescent="0.2">
      <c r="A232" s="612">
        <v>2</v>
      </c>
      <c r="B232" s="71">
        <v>39805</v>
      </c>
      <c r="C232" s="324" t="s">
        <v>1823</v>
      </c>
      <c r="D232" s="325" t="s">
        <v>26</v>
      </c>
      <c r="E232" s="45" t="s">
        <v>19</v>
      </c>
      <c r="F232" s="318" t="s">
        <v>241</v>
      </c>
      <c r="G232" s="47">
        <v>4060000</v>
      </c>
      <c r="H232" s="75" t="s">
        <v>13</v>
      </c>
      <c r="I232" s="48"/>
      <c r="J232" s="889"/>
      <c r="K232" s="373"/>
      <c r="L232" s="53" t="str">
        <f t="shared" si="7"/>
        <v/>
      </c>
      <c r="M232" s="64"/>
      <c r="N232" s="281"/>
      <c r="O232" s="1429"/>
      <c r="P232" s="282"/>
      <c r="Q232" s="67"/>
      <c r="R232" s="245"/>
      <c r="U232" s="795"/>
      <c r="V232" s="795"/>
      <c r="W232" s="795"/>
    </row>
    <row r="233" spans="1:23" x14ac:dyDescent="0.2">
      <c r="A233" s="612" t="s">
        <v>1880</v>
      </c>
      <c r="B233" s="71">
        <v>39805</v>
      </c>
      <c r="C233" s="324" t="s">
        <v>1824</v>
      </c>
      <c r="D233" s="325" t="s">
        <v>309</v>
      </c>
      <c r="E233" s="45" t="s">
        <v>39</v>
      </c>
      <c r="F233" s="318" t="s">
        <v>241</v>
      </c>
      <c r="G233" s="47">
        <v>3000000</v>
      </c>
      <c r="H233" s="75" t="s">
        <v>13</v>
      </c>
      <c r="I233" s="48">
        <v>40752</v>
      </c>
      <c r="J233" s="889">
        <v>49</v>
      </c>
      <c r="K233" s="373">
        <v>3000000</v>
      </c>
      <c r="L233" s="53">
        <f t="shared" si="7"/>
        <v>0</v>
      </c>
      <c r="M233" s="408" t="s">
        <v>183</v>
      </c>
      <c r="N233" s="281">
        <v>40752</v>
      </c>
      <c r="O233" s="1429" t="s">
        <v>393</v>
      </c>
      <c r="P233" s="86" t="s">
        <v>187</v>
      </c>
      <c r="Q233" s="67" t="s">
        <v>1273</v>
      </c>
      <c r="R233" s="245">
        <v>150000</v>
      </c>
      <c r="U233" s="795"/>
      <c r="V233" s="795"/>
      <c r="W233" s="795"/>
    </row>
    <row r="234" spans="1:23" x14ac:dyDescent="0.2">
      <c r="A234" s="612" t="s">
        <v>1880</v>
      </c>
      <c r="B234" s="71">
        <v>39805</v>
      </c>
      <c r="C234" s="324" t="s">
        <v>1825</v>
      </c>
      <c r="D234" s="325" t="s">
        <v>74</v>
      </c>
      <c r="E234" s="45" t="s">
        <v>19</v>
      </c>
      <c r="F234" s="318" t="s">
        <v>241</v>
      </c>
      <c r="G234" s="47">
        <v>1800000</v>
      </c>
      <c r="H234" s="75" t="s">
        <v>13</v>
      </c>
      <c r="I234" s="48">
        <v>40787</v>
      </c>
      <c r="J234" s="889">
        <v>49</v>
      </c>
      <c r="K234" s="373">
        <v>1800000</v>
      </c>
      <c r="L234" s="53">
        <f t="shared" si="7"/>
        <v>0</v>
      </c>
      <c r="M234" s="408" t="s">
        <v>183</v>
      </c>
      <c r="N234" s="281">
        <v>40787</v>
      </c>
      <c r="O234" s="1429" t="s">
        <v>393</v>
      </c>
      <c r="P234" s="86" t="s">
        <v>187</v>
      </c>
      <c r="Q234" s="67" t="s">
        <v>1273</v>
      </c>
      <c r="R234" s="245">
        <v>90000</v>
      </c>
      <c r="U234" s="795"/>
      <c r="V234" s="795"/>
      <c r="W234" s="795"/>
    </row>
    <row r="235" spans="1:23" x14ac:dyDescent="0.2">
      <c r="A235" s="612">
        <v>2</v>
      </c>
      <c r="B235" s="71">
        <v>39805</v>
      </c>
      <c r="C235" s="324" t="s">
        <v>1826</v>
      </c>
      <c r="D235" s="325" t="s">
        <v>310</v>
      </c>
      <c r="E235" s="45" t="s">
        <v>43</v>
      </c>
      <c r="F235" s="318" t="s">
        <v>241</v>
      </c>
      <c r="G235" s="47">
        <v>2000000</v>
      </c>
      <c r="H235" s="75" t="s">
        <v>13</v>
      </c>
      <c r="I235" s="48">
        <v>40758</v>
      </c>
      <c r="J235" s="889">
        <v>4</v>
      </c>
      <c r="K235" s="373">
        <v>2000000</v>
      </c>
      <c r="L235" s="53">
        <f t="shared" si="7"/>
        <v>0</v>
      </c>
      <c r="M235" s="408" t="s">
        <v>183</v>
      </c>
      <c r="N235" s="281">
        <v>40758</v>
      </c>
      <c r="O235" s="1429" t="s">
        <v>393</v>
      </c>
      <c r="P235" s="86" t="s">
        <v>187</v>
      </c>
      <c r="Q235" s="67" t="s">
        <v>1273</v>
      </c>
      <c r="R235" s="245">
        <v>100000</v>
      </c>
      <c r="U235" s="795"/>
      <c r="V235" s="795"/>
      <c r="W235" s="795"/>
    </row>
    <row r="236" spans="1:23" x14ac:dyDescent="0.2">
      <c r="A236" s="612">
        <v>2</v>
      </c>
      <c r="B236" s="71">
        <v>39805</v>
      </c>
      <c r="C236" s="324" t="s">
        <v>1827</v>
      </c>
      <c r="D236" s="325" t="s">
        <v>147</v>
      </c>
      <c r="E236" s="45" t="s">
        <v>17</v>
      </c>
      <c r="F236" s="318" t="s">
        <v>241</v>
      </c>
      <c r="G236" s="47">
        <v>5830000</v>
      </c>
      <c r="H236" s="75" t="s">
        <v>13</v>
      </c>
      <c r="I236" s="48">
        <v>40506</v>
      </c>
      <c r="J236" s="889">
        <v>4</v>
      </c>
      <c r="K236" s="373">
        <v>5830000</v>
      </c>
      <c r="L236" s="53">
        <f t="shared" si="7"/>
        <v>0</v>
      </c>
      <c r="M236" s="408" t="s">
        <v>183</v>
      </c>
      <c r="N236" s="1440">
        <v>40506</v>
      </c>
      <c r="O236" s="1429" t="s">
        <v>393</v>
      </c>
      <c r="P236" s="86" t="s">
        <v>187</v>
      </c>
      <c r="Q236" s="67" t="s">
        <v>1273</v>
      </c>
      <c r="R236" s="245">
        <v>292000</v>
      </c>
      <c r="U236" s="795"/>
      <c r="V236" s="795"/>
      <c r="W236" s="795"/>
    </row>
    <row r="237" spans="1:23" x14ac:dyDescent="0.2">
      <c r="A237" s="612" t="s">
        <v>1880</v>
      </c>
      <c r="B237" s="71">
        <v>39805</v>
      </c>
      <c r="C237" s="324" t="s">
        <v>1828</v>
      </c>
      <c r="D237" s="325" t="s">
        <v>76</v>
      </c>
      <c r="E237" s="45" t="s">
        <v>50</v>
      </c>
      <c r="F237" s="318" t="s">
        <v>241</v>
      </c>
      <c r="G237" s="47">
        <v>14964000</v>
      </c>
      <c r="H237" s="75" t="s">
        <v>13</v>
      </c>
      <c r="I237" s="48">
        <v>40787</v>
      </c>
      <c r="J237" s="889">
        <v>49</v>
      </c>
      <c r="K237" s="373">
        <v>14964000</v>
      </c>
      <c r="L237" s="53">
        <f t="shared" si="7"/>
        <v>0</v>
      </c>
      <c r="M237" s="408" t="s">
        <v>183</v>
      </c>
      <c r="N237" s="281">
        <v>40787</v>
      </c>
      <c r="O237" s="1429" t="s">
        <v>393</v>
      </c>
      <c r="P237" s="86" t="s">
        <v>187</v>
      </c>
      <c r="Q237" s="67" t="s">
        <v>1273</v>
      </c>
      <c r="R237" s="245">
        <v>748000</v>
      </c>
      <c r="U237" s="795"/>
      <c r="V237" s="795"/>
      <c r="W237" s="795"/>
    </row>
    <row r="238" spans="1:23" x14ac:dyDescent="0.2">
      <c r="A238" s="1383" t="s">
        <v>1880</v>
      </c>
      <c r="B238" s="1540">
        <v>39805</v>
      </c>
      <c r="C238" s="1546" t="s">
        <v>1829</v>
      </c>
      <c r="D238" s="1549" t="s">
        <v>40</v>
      </c>
      <c r="E238" s="1498" t="s">
        <v>41</v>
      </c>
      <c r="F238" s="1535" t="s">
        <v>241</v>
      </c>
      <c r="G238" s="1530">
        <v>13795000</v>
      </c>
      <c r="H238" s="1533" t="s">
        <v>13</v>
      </c>
      <c r="I238" s="48">
        <v>40141</v>
      </c>
      <c r="J238" s="889">
        <v>4</v>
      </c>
      <c r="K238" s="373">
        <v>3455000</v>
      </c>
      <c r="L238" s="53">
        <f t="shared" si="7"/>
        <v>10340000</v>
      </c>
      <c r="M238" s="408" t="s">
        <v>183</v>
      </c>
      <c r="N238" s="1522">
        <v>40773</v>
      </c>
      <c r="O238" s="1453" t="s">
        <v>393</v>
      </c>
      <c r="P238" s="1524" t="s">
        <v>187</v>
      </c>
      <c r="Q238" s="1457" t="s">
        <v>1273</v>
      </c>
      <c r="R238" s="1506">
        <v>690000</v>
      </c>
      <c r="U238" s="795"/>
      <c r="V238" s="795"/>
      <c r="W238" s="795"/>
    </row>
    <row r="239" spans="1:23" x14ac:dyDescent="0.2">
      <c r="A239" s="1416"/>
      <c r="B239" s="1552"/>
      <c r="C239" s="1547"/>
      <c r="D239" s="1550"/>
      <c r="E239" s="1553"/>
      <c r="F239" s="1536"/>
      <c r="G239" s="1531"/>
      <c r="H239" s="1563"/>
      <c r="I239" s="48">
        <v>40702</v>
      </c>
      <c r="J239" s="889">
        <v>4</v>
      </c>
      <c r="K239" s="373">
        <v>3455000</v>
      </c>
      <c r="L239" s="53">
        <f>L238-K239</f>
        <v>6885000</v>
      </c>
      <c r="M239" s="408" t="s">
        <v>183</v>
      </c>
      <c r="N239" s="1538"/>
      <c r="O239" s="1510"/>
      <c r="P239" s="1539"/>
      <c r="Q239" s="1508"/>
      <c r="R239" s="1509"/>
      <c r="U239" s="795"/>
      <c r="V239" s="795"/>
      <c r="W239" s="795"/>
    </row>
    <row r="240" spans="1:23" x14ac:dyDescent="0.2">
      <c r="A240" s="1384"/>
      <c r="B240" s="1541"/>
      <c r="C240" s="1548"/>
      <c r="D240" s="1551"/>
      <c r="E240" s="1499"/>
      <c r="F240" s="1537"/>
      <c r="G240" s="1532"/>
      <c r="H240" s="1534"/>
      <c r="I240" s="48">
        <v>40773</v>
      </c>
      <c r="J240" s="889">
        <v>49</v>
      </c>
      <c r="K240" s="373">
        <v>6885000</v>
      </c>
      <c r="L240" s="53">
        <f>L239-K240</f>
        <v>0</v>
      </c>
      <c r="M240" s="408" t="s">
        <v>183</v>
      </c>
      <c r="N240" s="1523"/>
      <c r="O240" s="1454"/>
      <c r="P240" s="1525"/>
      <c r="Q240" s="1458"/>
      <c r="R240" s="1507"/>
      <c r="U240" s="795"/>
      <c r="V240" s="795"/>
      <c r="W240" s="795"/>
    </row>
    <row r="241" spans="1:23" x14ac:dyDescent="0.2">
      <c r="A241" s="612">
        <v>2</v>
      </c>
      <c r="B241" s="71">
        <v>39805</v>
      </c>
      <c r="C241" s="324" t="s">
        <v>1830</v>
      </c>
      <c r="D241" s="325" t="s">
        <v>311</v>
      </c>
      <c r="E241" s="45" t="s">
        <v>19</v>
      </c>
      <c r="F241" s="318" t="s">
        <v>241</v>
      </c>
      <c r="G241" s="47">
        <v>7290000</v>
      </c>
      <c r="H241" s="75" t="s">
        <v>13</v>
      </c>
      <c r="I241" s="48"/>
      <c r="J241" s="889"/>
      <c r="K241" s="373"/>
      <c r="L241" s="53" t="str">
        <f t="shared" si="7"/>
        <v/>
      </c>
      <c r="M241" s="64"/>
      <c r="N241" s="281"/>
      <c r="O241" s="1429"/>
      <c r="P241" s="282"/>
      <c r="Q241" s="67"/>
      <c r="R241" s="245"/>
      <c r="U241" s="795"/>
      <c r="V241" s="795"/>
      <c r="W241" s="795"/>
    </row>
    <row r="242" spans="1:23" x14ac:dyDescent="0.2">
      <c r="A242" s="612" t="s">
        <v>2246</v>
      </c>
      <c r="B242" s="71">
        <v>39805</v>
      </c>
      <c r="C242" s="324" t="s">
        <v>1831</v>
      </c>
      <c r="D242" s="325" t="s">
        <v>312</v>
      </c>
      <c r="E242" s="45" t="s">
        <v>43</v>
      </c>
      <c r="F242" s="318" t="s">
        <v>241</v>
      </c>
      <c r="G242" s="47">
        <v>2600000</v>
      </c>
      <c r="H242" s="75" t="s">
        <v>13</v>
      </c>
      <c r="I242" s="48">
        <v>41263</v>
      </c>
      <c r="J242" s="889">
        <v>189</v>
      </c>
      <c r="K242" s="373">
        <v>2445000</v>
      </c>
      <c r="L242" s="53">
        <v>0</v>
      </c>
      <c r="M242" s="64" t="s">
        <v>183</v>
      </c>
      <c r="N242" s="281">
        <v>41263</v>
      </c>
      <c r="O242" s="1429" t="s">
        <v>393</v>
      </c>
      <c r="P242" s="282" t="s">
        <v>187</v>
      </c>
      <c r="Q242" s="67" t="s">
        <v>1966</v>
      </c>
      <c r="R242" s="245">
        <v>105000</v>
      </c>
      <c r="U242" s="795"/>
      <c r="V242" s="795"/>
      <c r="W242" s="795"/>
    </row>
    <row r="243" spans="1:23" x14ac:dyDescent="0.2">
      <c r="A243" s="612">
        <v>2</v>
      </c>
      <c r="B243" s="71">
        <v>39805</v>
      </c>
      <c r="C243" s="324" t="s">
        <v>1832</v>
      </c>
      <c r="D243" s="325" t="s">
        <v>313</v>
      </c>
      <c r="E243" s="45" t="s">
        <v>31</v>
      </c>
      <c r="F243" s="318" t="s">
        <v>241</v>
      </c>
      <c r="G243" s="47">
        <v>4700000</v>
      </c>
      <c r="H243" s="75" t="s">
        <v>13</v>
      </c>
      <c r="I243" s="48">
        <v>40542</v>
      </c>
      <c r="J243" s="889">
        <v>4</v>
      </c>
      <c r="K243" s="373">
        <v>4700000</v>
      </c>
      <c r="L243" s="53">
        <f t="shared" si="7"/>
        <v>0</v>
      </c>
      <c r="M243" s="408" t="s">
        <v>183</v>
      </c>
      <c r="N243" s="281">
        <v>40542</v>
      </c>
      <c r="O243" s="1429" t="s">
        <v>393</v>
      </c>
      <c r="P243" s="282" t="s">
        <v>187</v>
      </c>
      <c r="Q243" s="67" t="s">
        <v>1273</v>
      </c>
      <c r="R243" s="245">
        <v>235000</v>
      </c>
      <c r="U243" s="795"/>
      <c r="V243" s="795"/>
      <c r="W243" s="795"/>
    </row>
    <row r="244" spans="1:23" x14ac:dyDescent="0.2">
      <c r="A244" s="612" t="s">
        <v>1880</v>
      </c>
      <c r="B244" s="71">
        <v>39805</v>
      </c>
      <c r="C244" s="324" t="s">
        <v>1833</v>
      </c>
      <c r="D244" s="325" t="s">
        <v>315</v>
      </c>
      <c r="E244" s="45" t="s">
        <v>48</v>
      </c>
      <c r="F244" s="318" t="s">
        <v>241</v>
      </c>
      <c r="G244" s="47">
        <v>4767000</v>
      </c>
      <c r="H244" s="75" t="s">
        <v>13</v>
      </c>
      <c r="I244" s="48">
        <v>40738</v>
      </c>
      <c r="J244" s="889">
        <v>49</v>
      </c>
      <c r="K244" s="373">
        <v>4767000</v>
      </c>
      <c r="L244" s="53">
        <f t="shared" si="7"/>
        <v>0</v>
      </c>
      <c r="M244" s="408" t="s">
        <v>183</v>
      </c>
      <c r="N244" s="281">
        <v>40738</v>
      </c>
      <c r="O244" s="1429" t="s">
        <v>393</v>
      </c>
      <c r="P244" s="282" t="s">
        <v>187</v>
      </c>
      <c r="Q244" s="67" t="s">
        <v>1273</v>
      </c>
      <c r="R244" s="245">
        <v>238000</v>
      </c>
      <c r="U244" s="795"/>
      <c r="V244" s="795"/>
      <c r="W244" s="795"/>
    </row>
    <row r="245" spans="1:23" x14ac:dyDescent="0.2">
      <c r="A245" s="612" t="s">
        <v>1919</v>
      </c>
      <c r="B245" s="71">
        <v>39805</v>
      </c>
      <c r="C245" s="324" t="s">
        <v>1834</v>
      </c>
      <c r="D245" s="325" t="s">
        <v>316</v>
      </c>
      <c r="E245" s="45" t="s">
        <v>19</v>
      </c>
      <c r="F245" s="318" t="s">
        <v>241</v>
      </c>
      <c r="G245" s="47">
        <v>10400000</v>
      </c>
      <c r="H245" s="75" t="s">
        <v>13</v>
      </c>
      <c r="I245" s="48"/>
      <c r="J245" s="889"/>
      <c r="K245" s="373"/>
      <c r="L245" s="53" t="str">
        <f t="shared" si="7"/>
        <v/>
      </c>
      <c r="M245" s="64"/>
      <c r="N245" s="281"/>
      <c r="O245" s="1429"/>
      <c r="P245" s="282"/>
      <c r="Q245" s="67"/>
      <c r="R245" s="245"/>
      <c r="U245" s="795"/>
      <c r="V245" s="795"/>
      <c r="W245" s="795"/>
    </row>
    <row r="246" spans="1:23" x14ac:dyDescent="0.2">
      <c r="A246" s="612" t="s">
        <v>2377</v>
      </c>
      <c r="B246" s="71">
        <v>39805</v>
      </c>
      <c r="C246" s="324" t="s">
        <v>1835</v>
      </c>
      <c r="D246" s="325" t="s">
        <v>317</v>
      </c>
      <c r="E246" s="45" t="s">
        <v>41</v>
      </c>
      <c r="F246" s="318" t="s">
        <v>241</v>
      </c>
      <c r="G246" s="47">
        <v>3000000</v>
      </c>
      <c r="H246" s="75" t="s">
        <v>13</v>
      </c>
      <c r="I246" s="48">
        <v>41393</v>
      </c>
      <c r="J246" s="889">
        <v>238</v>
      </c>
      <c r="K246" s="373">
        <v>3041330</v>
      </c>
      <c r="L246" s="53">
        <v>0</v>
      </c>
      <c r="M246" s="408" t="s">
        <v>183</v>
      </c>
      <c r="N246" s="281">
        <v>41393</v>
      </c>
      <c r="O246" s="1429" t="s">
        <v>393</v>
      </c>
      <c r="P246" s="282" t="s">
        <v>187</v>
      </c>
      <c r="Q246" s="67" t="s">
        <v>1966</v>
      </c>
      <c r="R246" s="245">
        <v>144141.5</v>
      </c>
      <c r="U246" s="795"/>
      <c r="V246" s="795"/>
      <c r="W246" s="795"/>
    </row>
    <row r="247" spans="1:23" x14ac:dyDescent="0.2">
      <c r="A247" s="612" t="s">
        <v>1883</v>
      </c>
      <c r="B247" s="71">
        <v>39805</v>
      </c>
      <c r="C247" s="324" t="s">
        <v>1836</v>
      </c>
      <c r="D247" s="325" t="s">
        <v>18</v>
      </c>
      <c r="E247" s="45" t="s">
        <v>19</v>
      </c>
      <c r="F247" s="318" t="s">
        <v>241</v>
      </c>
      <c r="G247" s="47">
        <v>11600000</v>
      </c>
      <c r="H247" s="75" t="s">
        <v>13</v>
      </c>
      <c r="I247" s="48">
        <v>40752</v>
      </c>
      <c r="J247" s="889">
        <v>50</v>
      </c>
      <c r="K247" s="373">
        <v>11600000</v>
      </c>
      <c r="L247" s="53">
        <f t="shared" si="7"/>
        <v>0</v>
      </c>
      <c r="M247" s="408" t="s">
        <v>183</v>
      </c>
      <c r="N247" s="281">
        <v>40752</v>
      </c>
      <c r="O247" s="1429" t="s">
        <v>393</v>
      </c>
      <c r="P247" s="282" t="s">
        <v>187</v>
      </c>
      <c r="Q247" s="67" t="s">
        <v>1273</v>
      </c>
      <c r="R247" s="245">
        <v>580000</v>
      </c>
      <c r="U247" s="795"/>
      <c r="V247" s="795"/>
      <c r="W247" s="795"/>
    </row>
    <row r="248" spans="1:23" x14ac:dyDescent="0.2">
      <c r="A248" s="612"/>
      <c r="B248" s="71">
        <v>39813</v>
      </c>
      <c r="C248" s="72" t="s">
        <v>1656</v>
      </c>
      <c r="D248" s="73" t="s">
        <v>24</v>
      </c>
      <c r="E248" s="45" t="s">
        <v>25</v>
      </c>
      <c r="F248" s="318" t="s">
        <v>286</v>
      </c>
      <c r="G248" s="47">
        <v>1350000000</v>
      </c>
      <c r="H248" s="75" t="s">
        <v>13</v>
      </c>
      <c r="I248" s="48">
        <v>40632</v>
      </c>
      <c r="J248" s="889">
        <v>4</v>
      </c>
      <c r="K248" s="373">
        <v>1350000000</v>
      </c>
      <c r="L248" s="53">
        <f t="shared" si="7"/>
        <v>0</v>
      </c>
      <c r="M248" s="64" t="s">
        <v>1013</v>
      </c>
      <c r="N248" s="281">
        <v>40808</v>
      </c>
      <c r="O248" s="1429" t="s">
        <v>1013</v>
      </c>
      <c r="P248" s="282"/>
      <c r="Q248" s="67" t="s">
        <v>1274</v>
      </c>
      <c r="R248" s="245">
        <v>15996898.9</v>
      </c>
      <c r="U248" s="795"/>
      <c r="V248" s="795"/>
      <c r="W248" s="795"/>
    </row>
    <row r="249" spans="1:23" x14ac:dyDescent="0.2">
      <c r="A249" s="612"/>
      <c r="B249" s="71">
        <v>39813</v>
      </c>
      <c r="C249" s="72" t="s">
        <v>1837</v>
      </c>
      <c r="D249" s="73" t="s">
        <v>148</v>
      </c>
      <c r="E249" s="277" t="s">
        <v>131</v>
      </c>
      <c r="F249" s="318" t="s">
        <v>286</v>
      </c>
      <c r="G249" s="47">
        <v>7579200000</v>
      </c>
      <c r="H249" s="75" t="s">
        <v>13</v>
      </c>
      <c r="I249" s="48">
        <v>40219</v>
      </c>
      <c r="J249" s="889">
        <v>4</v>
      </c>
      <c r="K249" s="373">
        <v>7579200000</v>
      </c>
      <c r="L249" s="53">
        <f t="shared" si="7"/>
        <v>0</v>
      </c>
      <c r="M249" s="64" t="s">
        <v>1013</v>
      </c>
      <c r="N249" s="281">
        <v>40297</v>
      </c>
      <c r="O249" s="1429" t="s">
        <v>1013</v>
      </c>
      <c r="P249" s="282"/>
      <c r="Q249" s="67" t="s">
        <v>1274</v>
      </c>
      <c r="R249" s="245">
        <v>320277984.16000003</v>
      </c>
      <c r="U249" s="795"/>
      <c r="V249" s="795"/>
      <c r="W249" s="795"/>
    </row>
    <row r="250" spans="1:23" x14ac:dyDescent="0.2">
      <c r="A250" s="612"/>
      <c r="B250" s="71">
        <v>39813</v>
      </c>
      <c r="C250" s="72" t="s">
        <v>1838</v>
      </c>
      <c r="D250" s="73" t="s">
        <v>285</v>
      </c>
      <c r="E250" s="45" t="s">
        <v>43</v>
      </c>
      <c r="F250" s="318" t="s">
        <v>286</v>
      </c>
      <c r="G250" s="47">
        <v>3408000000</v>
      </c>
      <c r="H250" s="75" t="s">
        <v>13</v>
      </c>
      <c r="I250" s="48">
        <v>40576</v>
      </c>
      <c r="J250" s="889">
        <v>4</v>
      </c>
      <c r="K250" s="373">
        <v>3408000000</v>
      </c>
      <c r="L250" s="53">
        <f t="shared" si="7"/>
        <v>0</v>
      </c>
      <c r="M250" s="64" t="s">
        <v>1013</v>
      </c>
      <c r="N250" s="281">
        <v>40618</v>
      </c>
      <c r="O250" s="1429" t="s">
        <v>1013</v>
      </c>
      <c r="P250" s="282"/>
      <c r="Q250" s="67" t="s">
        <v>1273</v>
      </c>
      <c r="R250" s="245">
        <v>280025936</v>
      </c>
      <c r="U250" s="795"/>
      <c r="V250" s="795"/>
      <c r="W250" s="795"/>
    </row>
    <row r="251" spans="1:23" s="92" customFormat="1" ht="28.5" x14ac:dyDescent="0.2">
      <c r="A251" s="612" t="s">
        <v>1569</v>
      </c>
      <c r="B251" s="71">
        <v>39813</v>
      </c>
      <c r="C251" s="72" t="s">
        <v>1839</v>
      </c>
      <c r="D251" s="73" t="s">
        <v>318</v>
      </c>
      <c r="E251" s="45" t="s">
        <v>39</v>
      </c>
      <c r="F251" s="318" t="s">
        <v>1187</v>
      </c>
      <c r="G251" s="47">
        <v>80347000</v>
      </c>
      <c r="H251" s="75" t="s">
        <v>13</v>
      </c>
      <c r="I251" s="48"/>
      <c r="J251" s="889"/>
      <c r="K251" s="373"/>
      <c r="L251" s="53" t="str">
        <f t="shared" si="7"/>
        <v/>
      </c>
      <c r="M251" s="64"/>
      <c r="N251" s="281"/>
      <c r="O251" s="1429"/>
      <c r="P251" s="282"/>
      <c r="Q251" s="67"/>
      <c r="R251" s="245"/>
      <c r="U251" s="795"/>
      <c r="V251" s="795"/>
      <c r="W251" s="795"/>
    </row>
    <row r="252" spans="1:23" x14ac:dyDescent="0.2">
      <c r="A252" s="612">
        <v>16</v>
      </c>
      <c r="B252" s="71">
        <v>39813</v>
      </c>
      <c r="C252" s="72" t="s">
        <v>1840</v>
      </c>
      <c r="D252" s="73" t="s">
        <v>14</v>
      </c>
      <c r="E252" s="45" t="s">
        <v>15</v>
      </c>
      <c r="F252" s="318" t="s">
        <v>1287</v>
      </c>
      <c r="G252" s="47">
        <v>2330000000</v>
      </c>
      <c r="H252" s="75" t="s">
        <v>13</v>
      </c>
      <c r="I252" s="48">
        <v>40217</v>
      </c>
      <c r="J252" s="889">
        <v>16</v>
      </c>
      <c r="K252" s="53">
        <v>0</v>
      </c>
      <c r="L252" s="53">
        <v>0</v>
      </c>
      <c r="M252" s="64" t="s">
        <v>333</v>
      </c>
      <c r="N252" s="281" t="s">
        <v>333</v>
      </c>
      <c r="O252" s="1429" t="s">
        <v>333</v>
      </c>
      <c r="P252" s="282"/>
      <c r="Q252" s="67"/>
      <c r="R252" s="245" t="s">
        <v>333</v>
      </c>
      <c r="U252" s="795"/>
      <c r="V252" s="795"/>
      <c r="W252" s="795"/>
    </row>
    <row r="253" spans="1:23" x14ac:dyDescent="0.2">
      <c r="A253" s="612"/>
      <c r="B253" s="71">
        <v>39813</v>
      </c>
      <c r="C253" s="72" t="s">
        <v>1841</v>
      </c>
      <c r="D253" s="73" t="s">
        <v>319</v>
      </c>
      <c r="E253" s="63" t="s">
        <v>239</v>
      </c>
      <c r="F253" s="318" t="s">
        <v>286</v>
      </c>
      <c r="G253" s="47">
        <v>36000000</v>
      </c>
      <c r="H253" s="75" t="s">
        <v>13</v>
      </c>
      <c r="I253" s="48">
        <v>40723</v>
      </c>
      <c r="J253" s="889">
        <v>4</v>
      </c>
      <c r="K253" s="373">
        <v>36000000</v>
      </c>
      <c r="L253" s="53">
        <f t="shared" ref="L253:L262" si="8">IF($K253&lt;&gt;0,$G253-$K253,"")</f>
        <v>0</v>
      </c>
      <c r="M253" s="64" t="s">
        <v>1013</v>
      </c>
      <c r="N253" s="281">
        <v>40786</v>
      </c>
      <c r="O253" s="1429" t="s">
        <v>1013</v>
      </c>
      <c r="P253" s="282"/>
      <c r="Q253" s="67" t="s">
        <v>1273</v>
      </c>
      <c r="R253" s="245">
        <v>700000</v>
      </c>
      <c r="U253" s="795"/>
      <c r="V253" s="795"/>
      <c r="W253" s="795"/>
    </row>
    <row r="254" spans="1:23" x14ac:dyDescent="0.2">
      <c r="A254" s="612">
        <v>2</v>
      </c>
      <c r="B254" s="71">
        <v>39813</v>
      </c>
      <c r="C254" s="1432" t="s">
        <v>1842</v>
      </c>
      <c r="D254" s="1431" t="s">
        <v>320</v>
      </c>
      <c r="E254" s="59" t="s">
        <v>102</v>
      </c>
      <c r="F254" s="62" t="s">
        <v>241</v>
      </c>
      <c r="G254" s="74">
        <v>295400000</v>
      </c>
      <c r="H254" s="75" t="s">
        <v>13</v>
      </c>
      <c r="I254" s="48"/>
      <c r="J254" s="889"/>
      <c r="K254" s="373"/>
      <c r="L254" s="53" t="str">
        <f t="shared" si="8"/>
        <v/>
      </c>
      <c r="M254" s="64"/>
      <c r="N254" s="281"/>
      <c r="O254" s="1429"/>
      <c r="P254" s="282"/>
      <c r="Q254" s="67"/>
      <c r="R254" s="245"/>
      <c r="U254" s="795"/>
      <c r="V254" s="795"/>
      <c r="W254" s="795"/>
    </row>
    <row r="255" spans="1:23" x14ac:dyDescent="0.2">
      <c r="A255" s="612" t="s">
        <v>1348</v>
      </c>
      <c r="B255" s="71">
        <v>39822</v>
      </c>
      <c r="C255" s="72" t="s">
        <v>493</v>
      </c>
      <c r="D255" s="73" t="s">
        <v>417</v>
      </c>
      <c r="E255" s="45" t="s">
        <v>12</v>
      </c>
      <c r="F255" s="62" t="s">
        <v>286</v>
      </c>
      <c r="G255" s="47">
        <v>10000000000</v>
      </c>
      <c r="H255" s="75" t="s">
        <v>13</v>
      </c>
      <c r="I255" s="48">
        <v>40156</v>
      </c>
      <c r="J255" s="889">
        <v>4</v>
      </c>
      <c r="K255" s="373">
        <v>10000000000</v>
      </c>
      <c r="L255" s="53">
        <f t="shared" si="8"/>
        <v>0</v>
      </c>
      <c r="M255" s="64" t="s">
        <v>1013</v>
      </c>
      <c r="N255" s="281">
        <v>40240</v>
      </c>
      <c r="O255" s="1429" t="s">
        <v>1013</v>
      </c>
      <c r="P255" s="282" t="s">
        <v>1347</v>
      </c>
      <c r="Q255" s="67" t="s">
        <v>1274</v>
      </c>
      <c r="R255" s="245">
        <v>122365216.11</v>
      </c>
      <c r="U255" s="795"/>
      <c r="V255" s="795"/>
      <c r="W255" s="795"/>
    </row>
    <row r="256" spans="1:23" x14ac:dyDescent="0.2">
      <c r="A256" s="612"/>
      <c r="B256" s="71">
        <v>39822</v>
      </c>
      <c r="C256" s="72" t="s">
        <v>337</v>
      </c>
      <c r="D256" s="73" t="s">
        <v>336</v>
      </c>
      <c r="E256" s="45" t="s">
        <v>43</v>
      </c>
      <c r="F256" s="62" t="s">
        <v>286</v>
      </c>
      <c r="G256" s="74">
        <v>125000000</v>
      </c>
      <c r="H256" s="75" t="s">
        <v>13</v>
      </c>
      <c r="I256" s="48">
        <v>39925</v>
      </c>
      <c r="J256" s="49">
        <v>4</v>
      </c>
      <c r="K256" s="373">
        <v>125000000</v>
      </c>
      <c r="L256" s="53">
        <f t="shared" si="8"/>
        <v>0</v>
      </c>
      <c r="M256" s="64" t="s">
        <v>1013</v>
      </c>
      <c r="N256" s="281">
        <v>39960</v>
      </c>
      <c r="O256" s="1429" t="s">
        <v>1013</v>
      </c>
      <c r="P256" s="52"/>
      <c r="Q256" s="67" t="s">
        <v>1273</v>
      </c>
      <c r="R256" s="245">
        <v>5025000</v>
      </c>
      <c r="U256" s="795"/>
      <c r="V256" s="795"/>
      <c r="W256" s="795"/>
    </row>
    <row r="257" spans="1:23" ht="28.5" x14ac:dyDescent="0.2">
      <c r="A257" s="612" t="s">
        <v>2044</v>
      </c>
      <c r="B257" s="71">
        <v>39822</v>
      </c>
      <c r="C257" s="72" t="s">
        <v>338</v>
      </c>
      <c r="D257" s="73" t="s">
        <v>339</v>
      </c>
      <c r="E257" s="45" t="s">
        <v>69</v>
      </c>
      <c r="F257" s="62" t="s">
        <v>286</v>
      </c>
      <c r="G257" s="74">
        <v>30000000</v>
      </c>
      <c r="H257" s="75" t="s">
        <v>13</v>
      </c>
      <c r="I257" s="48">
        <v>41073</v>
      </c>
      <c r="J257" s="889">
        <v>87</v>
      </c>
      <c r="K257" s="373">
        <v>21863749.5</v>
      </c>
      <c r="L257" s="53">
        <v>0</v>
      </c>
      <c r="M257" s="64" t="s">
        <v>1013</v>
      </c>
      <c r="N257" s="281">
        <v>41108</v>
      </c>
      <c r="O257" s="1429" t="s">
        <v>1013</v>
      </c>
      <c r="P257" s="282"/>
      <c r="Q257" s="67" t="s">
        <v>1273</v>
      </c>
      <c r="R257" s="245">
        <v>75000</v>
      </c>
      <c r="U257" s="795"/>
      <c r="V257" s="795"/>
      <c r="W257" s="795"/>
    </row>
    <row r="258" spans="1:23" ht="28.5" x14ac:dyDescent="0.2">
      <c r="A258" s="1383"/>
      <c r="B258" s="1540">
        <v>39822</v>
      </c>
      <c r="C258" s="1542" t="s">
        <v>340</v>
      </c>
      <c r="D258" s="1544" t="s">
        <v>418</v>
      </c>
      <c r="E258" s="1498" t="s">
        <v>46</v>
      </c>
      <c r="F258" s="1554" t="s">
        <v>286</v>
      </c>
      <c r="G258" s="1471">
        <v>28685000</v>
      </c>
      <c r="H258" s="1533" t="s">
        <v>13</v>
      </c>
      <c r="I258" s="48">
        <v>40184</v>
      </c>
      <c r="J258" s="889">
        <v>4</v>
      </c>
      <c r="K258" s="373">
        <v>7172000</v>
      </c>
      <c r="L258" s="53">
        <f t="shared" si="8"/>
        <v>21513000</v>
      </c>
      <c r="M258" s="64" t="s">
        <v>189</v>
      </c>
      <c r="N258" s="1522">
        <v>41003</v>
      </c>
      <c r="O258" s="1453" t="s">
        <v>1013</v>
      </c>
      <c r="P258" s="1524"/>
      <c r="Q258" s="1457" t="s">
        <v>1273</v>
      </c>
      <c r="R258" s="1506">
        <v>110000</v>
      </c>
      <c r="U258" s="795"/>
      <c r="V258" s="795"/>
      <c r="W258" s="795"/>
    </row>
    <row r="259" spans="1:23" ht="28.5" x14ac:dyDescent="0.2">
      <c r="A259" s="1416"/>
      <c r="B259" s="1552"/>
      <c r="C259" s="1697"/>
      <c r="D259" s="1562"/>
      <c r="E259" s="1553"/>
      <c r="F259" s="1560"/>
      <c r="G259" s="1494"/>
      <c r="H259" s="1563"/>
      <c r="I259" s="48">
        <v>40604</v>
      </c>
      <c r="J259" s="889">
        <v>4</v>
      </c>
      <c r="K259" s="373">
        <v>7172000</v>
      </c>
      <c r="L259" s="53">
        <f>L258-K259</f>
        <v>14341000</v>
      </c>
      <c r="M259" s="64" t="s">
        <v>189</v>
      </c>
      <c r="N259" s="1538"/>
      <c r="O259" s="1510"/>
      <c r="P259" s="1539"/>
      <c r="Q259" s="1508"/>
      <c r="R259" s="1509"/>
      <c r="U259" s="795"/>
      <c r="V259" s="795"/>
      <c r="W259" s="795"/>
    </row>
    <row r="260" spans="1:23" x14ac:dyDescent="0.2">
      <c r="A260" s="1384"/>
      <c r="B260" s="1541"/>
      <c r="C260" s="1543"/>
      <c r="D260" s="1545"/>
      <c r="E260" s="1499"/>
      <c r="F260" s="1555"/>
      <c r="G260" s="1472"/>
      <c r="H260" s="1534"/>
      <c r="I260" s="48">
        <v>40919</v>
      </c>
      <c r="J260" s="889">
        <v>4</v>
      </c>
      <c r="K260" s="373">
        <v>14341000</v>
      </c>
      <c r="L260" s="53">
        <f>L259-K260</f>
        <v>0</v>
      </c>
      <c r="M260" s="64" t="s">
        <v>1013</v>
      </c>
      <c r="N260" s="1523"/>
      <c r="O260" s="1454"/>
      <c r="P260" s="1525"/>
      <c r="Q260" s="1458"/>
      <c r="R260" s="1507"/>
      <c r="U260" s="795"/>
      <c r="V260" s="795"/>
      <c r="W260" s="795"/>
    </row>
    <row r="261" spans="1:23" x14ac:dyDescent="0.2">
      <c r="A261" s="612"/>
      <c r="B261" s="71">
        <v>39822</v>
      </c>
      <c r="C261" s="72" t="s">
        <v>341</v>
      </c>
      <c r="D261" s="73" t="s">
        <v>342</v>
      </c>
      <c r="E261" s="45" t="s">
        <v>19</v>
      </c>
      <c r="F261" s="62" t="s">
        <v>286</v>
      </c>
      <c r="G261" s="74">
        <v>5000000</v>
      </c>
      <c r="H261" s="75" t="s">
        <v>13</v>
      </c>
      <c r="I261" s="48">
        <v>40093</v>
      </c>
      <c r="J261" s="889">
        <v>4</v>
      </c>
      <c r="K261" s="373">
        <v>5000000</v>
      </c>
      <c r="L261" s="53">
        <f t="shared" si="8"/>
        <v>0</v>
      </c>
      <c r="M261" s="64" t="s">
        <v>1013</v>
      </c>
      <c r="N261" s="281"/>
      <c r="O261" s="1429"/>
      <c r="P261" s="282"/>
      <c r="Q261" s="67"/>
      <c r="R261" s="245"/>
      <c r="U261" s="795"/>
      <c r="V261" s="795"/>
      <c r="W261" s="795"/>
    </row>
    <row r="262" spans="1:23" ht="28.5" x14ac:dyDescent="0.2">
      <c r="A262" s="1383"/>
      <c r="B262" s="1540">
        <v>39822</v>
      </c>
      <c r="C262" s="1712" t="s">
        <v>343</v>
      </c>
      <c r="D262" s="1544" t="s">
        <v>344</v>
      </c>
      <c r="E262" s="1574" t="s">
        <v>145</v>
      </c>
      <c r="F262" s="1554" t="s">
        <v>286</v>
      </c>
      <c r="G262" s="1471">
        <v>25000000</v>
      </c>
      <c r="H262" s="1533" t="s">
        <v>13</v>
      </c>
      <c r="I262" s="48">
        <v>40779</v>
      </c>
      <c r="J262" s="889">
        <v>4</v>
      </c>
      <c r="K262" s="373">
        <v>12500000</v>
      </c>
      <c r="L262" s="53">
        <f t="shared" si="8"/>
        <v>12500000</v>
      </c>
      <c r="M262" s="64" t="s">
        <v>286</v>
      </c>
      <c r="N262" s="1522"/>
      <c r="O262" s="1453"/>
      <c r="P262" s="1524"/>
      <c r="Q262" s="1457"/>
      <c r="R262" s="1506"/>
      <c r="U262" s="795"/>
      <c r="V262" s="795"/>
      <c r="W262" s="795"/>
    </row>
    <row r="263" spans="1:23" ht="28.5" x14ac:dyDescent="0.2">
      <c r="A263" s="1416"/>
      <c r="B263" s="1552"/>
      <c r="C263" s="1713"/>
      <c r="D263" s="1562"/>
      <c r="E263" s="1580"/>
      <c r="F263" s="1560"/>
      <c r="G263" s="1494"/>
      <c r="H263" s="1563"/>
      <c r="I263" s="48">
        <v>41360</v>
      </c>
      <c r="J263" s="889">
        <v>4</v>
      </c>
      <c r="K263" s="373">
        <v>2500000</v>
      </c>
      <c r="L263" s="53">
        <f>L262-K263</f>
        <v>10000000</v>
      </c>
      <c r="M263" s="64" t="s">
        <v>286</v>
      </c>
      <c r="N263" s="1538"/>
      <c r="O263" s="1510"/>
      <c r="P263" s="1539"/>
      <c r="Q263" s="1508"/>
      <c r="R263" s="1509"/>
      <c r="U263" s="795"/>
      <c r="V263" s="795"/>
      <c r="W263" s="795"/>
    </row>
    <row r="264" spans="1:23" x14ac:dyDescent="0.2">
      <c r="A264" s="1384"/>
      <c r="B264" s="1541"/>
      <c r="C264" s="1714"/>
      <c r="D264" s="1545"/>
      <c r="E264" s="1575"/>
      <c r="F264" s="1555"/>
      <c r="G264" s="1472"/>
      <c r="H264" s="1534"/>
      <c r="I264" s="1292">
        <v>41402</v>
      </c>
      <c r="J264" s="889">
        <v>4</v>
      </c>
      <c r="K264" s="373">
        <v>10000000</v>
      </c>
      <c r="L264" s="53">
        <v>0</v>
      </c>
      <c r="M264" s="1411" t="s">
        <v>1013</v>
      </c>
      <c r="N264" s="1523"/>
      <c r="O264" s="1454"/>
      <c r="P264" s="1525"/>
      <c r="Q264" s="1458"/>
      <c r="R264" s="1507"/>
      <c r="U264" s="795"/>
      <c r="V264" s="795"/>
      <c r="W264" s="795"/>
    </row>
    <row r="265" spans="1:23" x14ac:dyDescent="0.2">
      <c r="A265" s="612"/>
      <c r="B265" s="71">
        <v>39822</v>
      </c>
      <c r="C265" s="72" t="s">
        <v>345</v>
      </c>
      <c r="D265" s="73" t="s">
        <v>346</v>
      </c>
      <c r="E265" s="45" t="s">
        <v>46</v>
      </c>
      <c r="F265" s="62" t="s">
        <v>286</v>
      </c>
      <c r="G265" s="74">
        <v>89310000</v>
      </c>
      <c r="H265" s="75" t="s">
        <v>13</v>
      </c>
      <c r="I265" s="48">
        <v>39911</v>
      </c>
      <c r="J265" s="49">
        <v>4</v>
      </c>
      <c r="K265" s="373">
        <v>89310000</v>
      </c>
      <c r="L265" s="53">
        <v>0</v>
      </c>
      <c r="M265" s="64" t="s">
        <v>1013</v>
      </c>
      <c r="N265" s="860">
        <v>39960</v>
      </c>
      <c r="O265" s="1429" t="s">
        <v>1013</v>
      </c>
      <c r="P265" s="52"/>
      <c r="Q265" s="67" t="s">
        <v>1273</v>
      </c>
      <c r="R265" s="245">
        <v>2100000</v>
      </c>
      <c r="U265" s="795"/>
      <c r="V265" s="795"/>
      <c r="W265" s="795"/>
    </row>
    <row r="266" spans="1:23" ht="28.5" x14ac:dyDescent="0.2">
      <c r="A266" s="612" t="s">
        <v>1963</v>
      </c>
      <c r="B266" s="71">
        <v>39822</v>
      </c>
      <c r="C266" s="73" t="s">
        <v>1964</v>
      </c>
      <c r="D266" s="73" t="s">
        <v>2356</v>
      </c>
      <c r="E266" s="45" t="s">
        <v>12</v>
      </c>
      <c r="F266" s="62" t="s">
        <v>286</v>
      </c>
      <c r="G266" s="74">
        <v>24900000</v>
      </c>
      <c r="H266" s="75" t="s">
        <v>13</v>
      </c>
      <c r="I266" s="48"/>
      <c r="J266" s="889"/>
      <c r="K266" s="373"/>
      <c r="L266" s="53" t="str">
        <f t="shared" ref="L266:L285" si="9">IF($K266&lt;&gt;0,$G266-$K266,"")</f>
        <v/>
      </c>
      <c r="M266" s="64"/>
      <c r="N266" s="281"/>
      <c r="O266" s="1429"/>
      <c r="P266" s="282"/>
      <c r="Q266" s="67"/>
      <c r="R266" s="245"/>
      <c r="U266" s="795"/>
      <c r="V266" s="795"/>
      <c r="W266" s="795"/>
    </row>
    <row r="267" spans="1:23" x14ac:dyDescent="0.2">
      <c r="A267" s="612"/>
      <c r="B267" s="71">
        <v>39822</v>
      </c>
      <c r="C267" s="72" t="s">
        <v>347</v>
      </c>
      <c r="D267" s="73" t="s">
        <v>14</v>
      </c>
      <c r="E267" s="45" t="s">
        <v>15</v>
      </c>
      <c r="F267" s="62" t="s">
        <v>286</v>
      </c>
      <c r="G267" s="74">
        <v>3388890000</v>
      </c>
      <c r="H267" s="75" t="s">
        <v>13</v>
      </c>
      <c r="I267" s="48">
        <v>39981</v>
      </c>
      <c r="J267" s="49">
        <v>4</v>
      </c>
      <c r="K267" s="1293">
        <v>3388890000</v>
      </c>
      <c r="L267" s="53">
        <f t="shared" si="9"/>
        <v>0</v>
      </c>
      <c r="M267" s="64" t="s">
        <v>1013</v>
      </c>
      <c r="N267" s="281">
        <v>40023</v>
      </c>
      <c r="O267" s="1429" t="s">
        <v>1013</v>
      </c>
      <c r="P267" s="52"/>
      <c r="Q267" s="67" t="s">
        <v>1273</v>
      </c>
      <c r="R267" s="245">
        <v>340000000</v>
      </c>
      <c r="U267" s="795"/>
      <c r="V267" s="795"/>
      <c r="W267" s="795"/>
    </row>
    <row r="268" spans="1:23" ht="28.5" x14ac:dyDescent="0.2">
      <c r="A268" s="1383" t="s">
        <v>2000</v>
      </c>
      <c r="B268" s="1540">
        <v>39822</v>
      </c>
      <c r="C268" s="1542" t="s">
        <v>348</v>
      </c>
      <c r="D268" s="1544" t="s">
        <v>349</v>
      </c>
      <c r="E268" s="1684" t="s">
        <v>350</v>
      </c>
      <c r="F268" s="1556" t="s">
        <v>1187</v>
      </c>
      <c r="G268" s="1471">
        <v>135000000</v>
      </c>
      <c r="H268" s="1533" t="s">
        <v>13</v>
      </c>
      <c r="I268" s="48">
        <v>40711</v>
      </c>
      <c r="J268" s="889">
        <v>46</v>
      </c>
      <c r="K268" s="373">
        <v>35883281.200000003</v>
      </c>
      <c r="L268" s="53">
        <f>G268-K268</f>
        <v>99116718.799999997</v>
      </c>
      <c r="M268" s="64" t="s">
        <v>1187</v>
      </c>
      <c r="N268" s="1522">
        <v>41437</v>
      </c>
      <c r="O268" s="1453" t="s">
        <v>1013</v>
      </c>
      <c r="P268" s="1524"/>
      <c r="Q268" s="1457" t="s">
        <v>1966</v>
      </c>
      <c r="R268" s="1506">
        <v>751888</v>
      </c>
      <c r="U268" s="795"/>
      <c r="V268" s="795"/>
      <c r="W268" s="795"/>
    </row>
    <row r="269" spans="1:23" ht="24" customHeight="1" x14ac:dyDescent="0.2">
      <c r="A269" s="1384"/>
      <c r="B269" s="1541"/>
      <c r="C269" s="1543"/>
      <c r="D269" s="1545"/>
      <c r="E269" s="1685"/>
      <c r="F269" s="1557"/>
      <c r="G269" s="1472"/>
      <c r="H269" s="1534"/>
      <c r="I269" s="48">
        <v>40997</v>
      </c>
      <c r="J269" s="889">
        <v>46</v>
      </c>
      <c r="K269" s="373">
        <v>36039222.170000002</v>
      </c>
      <c r="L269" s="53">
        <v>0</v>
      </c>
      <c r="M269" s="64" t="s">
        <v>1013</v>
      </c>
      <c r="N269" s="1523"/>
      <c r="O269" s="1454"/>
      <c r="P269" s="1525"/>
      <c r="Q269" s="1458"/>
      <c r="R269" s="1507"/>
      <c r="U269" s="795"/>
      <c r="V269" s="795"/>
      <c r="W269" s="795"/>
    </row>
    <row r="270" spans="1:23" x14ac:dyDescent="0.2">
      <c r="A270" s="612"/>
      <c r="B270" s="71">
        <v>39822</v>
      </c>
      <c r="C270" s="72" t="s">
        <v>351</v>
      </c>
      <c r="D270" s="73" t="s">
        <v>212</v>
      </c>
      <c r="E270" s="59" t="s">
        <v>102</v>
      </c>
      <c r="F270" s="62" t="s">
        <v>286</v>
      </c>
      <c r="G270" s="74">
        <v>32668000</v>
      </c>
      <c r="H270" s="75" t="s">
        <v>13</v>
      </c>
      <c r="I270" s="48"/>
      <c r="J270" s="889"/>
      <c r="K270" s="373"/>
      <c r="L270" s="53" t="str">
        <f t="shared" si="9"/>
        <v/>
      </c>
      <c r="M270" s="64"/>
      <c r="N270" s="281"/>
      <c r="O270" s="1429"/>
      <c r="P270" s="282"/>
      <c r="Q270" s="67"/>
      <c r="R270" s="245"/>
      <c r="U270" s="795"/>
      <c r="V270" s="795"/>
      <c r="W270" s="795"/>
    </row>
    <row r="271" spans="1:23" x14ac:dyDescent="0.2">
      <c r="A271" s="612"/>
      <c r="B271" s="71">
        <v>39822</v>
      </c>
      <c r="C271" s="72" t="s">
        <v>352</v>
      </c>
      <c r="D271" s="73" t="s">
        <v>353</v>
      </c>
      <c r="E271" s="45" t="s">
        <v>39</v>
      </c>
      <c r="F271" s="62" t="s">
        <v>286</v>
      </c>
      <c r="G271" s="74">
        <v>24000000</v>
      </c>
      <c r="H271" s="75" t="s">
        <v>13</v>
      </c>
      <c r="I271" s="48"/>
      <c r="J271" s="889"/>
      <c r="K271" s="373"/>
      <c r="L271" s="53" t="str">
        <f t="shared" si="9"/>
        <v/>
      </c>
      <c r="M271" s="64"/>
      <c r="N271" s="281"/>
      <c r="O271" s="1429"/>
      <c r="P271" s="282"/>
      <c r="Q271" s="67"/>
      <c r="R271" s="245"/>
      <c r="U271" s="795"/>
      <c r="V271" s="795"/>
      <c r="W271" s="795"/>
    </row>
    <row r="272" spans="1:23" x14ac:dyDescent="0.2">
      <c r="A272" s="612">
        <v>199</v>
      </c>
      <c r="B272" s="71">
        <v>39822</v>
      </c>
      <c r="C272" s="72" t="s">
        <v>354</v>
      </c>
      <c r="D272" s="73" t="s">
        <v>355</v>
      </c>
      <c r="E272" s="45" t="s">
        <v>25</v>
      </c>
      <c r="F272" s="62" t="s">
        <v>286</v>
      </c>
      <c r="G272" s="74">
        <v>28000000</v>
      </c>
      <c r="H272" s="75" t="s">
        <v>13</v>
      </c>
      <c r="I272" s="48">
        <v>41312</v>
      </c>
      <c r="J272" s="889">
        <v>199</v>
      </c>
      <c r="K272" s="373">
        <v>21680089.199999999</v>
      </c>
      <c r="L272" s="53">
        <v>0</v>
      </c>
      <c r="M272" s="64" t="s">
        <v>1013</v>
      </c>
      <c r="N272" s="281">
        <v>41437</v>
      </c>
      <c r="O272" s="1429" t="s">
        <v>1013</v>
      </c>
      <c r="P272" s="282"/>
      <c r="Q272" s="67" t="s">
        <v>1966</v>
      </c>
      <c r="R272" s="245">
        <v>810000</v>
      </c>
      <c r="U272" s="795"/>
      <c r="V272" s="795"/>
      <c r="W272" s="795"/>
    </row>
    <row r="273" spans="1:23" x14ac:dyDescent="0.2">
      <c r="A273" s="612"/>
      <c r="B273" s="71">
        <v>39822</v>
      </c>
      <c r="C273" s="72" t="s">
        <v>356</v>
      </c>
      <c r="D273" s="73" t="s">
        <v>357</v>
      </c>
      <c r="E273" s="45" t="s">
        <v>17</v>
      </c>
      <c r="F273" s="62" t="s">
        <v>286</v>
      </c>
      <c r="G273" s="74">
        <v>78158000</v>
      </c>
      <c r="H273" s="75" t="s">
        <v>13</v>
      </c>
      <c r="I273" s="48">
        <v>39925</v>
      </c>
      <c r="J273" s="49">
        <v>4</v>
      </c>
      <c r="K273" s="373">
        <v>78158000</v>
      </c>
      <c r="L273" s="53">
        <f t="shared" si="9"/>
        <v>0</v>
      </c>
      <c r="M273" s="64" t="s">
        <v>1013</v>
      </c>
      <c r="N273" s="281">
        <v>39960</v>
      </c>
      <c r="O273" s="1429" t="s">
        <v>1013</v>
      </c>
      <c r="P273" s="52"/>
      <c r="Q273" s="67" t="s">
        <v>1273</v>
      </c>
      <c r="R273" s="245">
        <v>2200000</v>
      </c>
      <c r="U273" s="795"/>
      <c r="V273" s="795"/>
      <c r="W273" s="795"/>
    </row>
    <row r="274" spans="1:23" x14ac:dyDescent="0.2">
      <c r="A274" s="612">
        <v>33</v>
      </c>
      <c r="B274" s="71">
        <v>39822</v>
      </c>
      <c r="C274" s="72" t="s">
        <v>358</v>
      </c>
      <c r="D274" s="73" t="s">
        <v>359</v>
      </c>
      <c r="E274" s="45" t="s">
        <v>78</v>
      </c>
      <c r="F274" s="62" t="s">
        <v>286</v>
      </c>
      <c r="G274" s="74">
        <v>44000000</v>
      </c>
      <c r="H274" s="75" t="s">
        <v>13</v>
      </c>
      <c r="I274" s="48">
        <v>40606</v>
      </c>
      <c r="J274" s="889">
        <v>33</v>
      </c>
      <c r="K274" s="373">
        <v>38000000</v>
      </c>
      <c r="L274" s="53">
        <v>0</v>
      </c>
      <c r="M274" s="64" t="s">
        <v>333</v>
      </c>
      <c r="N274" s="281" t="s">
        <v>333</v>
      </c>
      <c r="O274" s="1429" t="s">
        <v>333</v>
      </c>
      <c r="P274" s="282"/>
      <c r="Q274" s="67"/>
      <c r="R274" s="245" t="s">
        <v>333</v>
      </c>
      <c r="U274" s="795"/>
      <c r="V274" s="795"/>
      <c r="W274" s="795"/>
    </row>
    <row r="275" spans="1:23" x14ac:dyDescent="0.2">
      <c r="A275" s="612"/>
      <c r="B275" s="71">
        <v>39822</v>
      </c>
      <c r="C275" s="72" t="s">
        <v>360</v>
      </c>
      <c r="D275" s="73" t="s">
        <v>361</v>
      </c>
      <c r="E275" s="45" t="s">
        <v>43</v>
      </c>
      <c r="F275" s="62" t="s">
        <v>286</v>
      </c>
      <c r="G275" s="74">
        <v>13400000</v>
      </c>
      <c r="H275" s="75" t="s">
        <v>13</v>
      </c>
      <c r="I275" s="48">
        <v>40107</v>
      </c>
      <c r="J275" s="889">
        <v>4</v>
      </c>
      <c r="K275" s="373">
        <v>13400000</v>
      </c>
      <c r="L275" s="53">
        <f t="shared" si="9"/>
        <v>0</v>
      </c>
      <c r="M275" s="64" t="s">
        <v>1013</v>
      </c>
      <c r="N275" s="281">
        <v>40865</v>
      </c>
      <c r="O275" s="1429" t="s">
        <v>1013</v>
      </c>
      <c r="P275" s="282"/>
      <c r="Q275" s="67" t="s">
        <v>1966</v>
      </c>
      <c r="R275" s="245">
        <v>602557</v>
      </c>
      <c r="U275" s="795"/>
      <c r="V275" s="795"/>
      <c r="W275" s="795"/>
    </row>
    <row r="276" spans="1:23" x14ac:dyDescent="0.2">
      <c r="A276" s="612">
        <v>49</v>
      </c>
      <c r="B276" s="71">
        <v>39822</v>
      </c>
      <c r="C276" s="72" t="s">
        <v>362</v>
      </c>
      <c r="D276" s="73" t="s">
        <v>363</v>
      </c>
      <c r="E276" s="45" t="s">
        <v>46</v>
      </c>
      <c r="F276" s="62" t="s">
        <v>286</v>
      </c>
      <c r="G276" s="74">
        <v>10000000</v>
      </c>
      <c r="H276" s="75" t="s">
        <v>13</v>
      </c>
      <c r="I276" s="48">
        <v>40801</v>
      </c>
      <c r="J276" s="889">
        <v>49</v>
      </c>
      <c r="K276" s="373">
        <v>10000000</v>
      </c>
      <c r="L276" s="53">
        <f t="shared" si="9"/>
        <v>0</v>
      </c>
      <c r="M276" s="64" t="s">
        <v>1013</v>
      </c>
      <c r="N276" s="281">
        <v>40884</v>
      </c>
      <c r="O276" s="1429" t="s">
        <v>1013</v>
      </c>
      <c r="P276" s="282"/>
      <c r="Q276" s="67" t="s">
        <v>1273</v>
      </c>
      <c r="R276" s="245">
        <v>245000</v>
      </c>
      <c r="U276" s="795"/>
      <c r="V276" s="795"/>
      <c r="W276" s="795"/>
    </row>
    <row r="277" spans="1:23" x14ac:dyDescent="0.2">
      <c r="A277" s="612"/>
      <c r="B277" s="71">
        <v>39822</v>
      </c>
      <c r="C277" s="72" t="s">
        <v>364</v>
      </c>
      <c r="D277" s="73" t="s">
        <v>365</v>
      </c>
      <c r="E277" s="277" t="s">
        <v>131</v>
      </c>
      <c r="F277" s="62" t="s">
        <v>286</v>
      </c>
      <c r="G277" s="74">
        <v>100000000</v>
      </c>
      <c r="H277" s="75" t="s">
        <v>13</v>
      </c>
      <c r="I277" s="48">
        <v>40065</v>
      </c>
      <c r="J277" s="889">
        <v>4</v>
      </c>
      <c r="K277" s="373">
        <v>100000000</v>
      </c>
      <c r="L277" s="53">
        <f t="shared" si="9"/>
        <v>0</v>
      </c>
      <c r="M277" s="64" t="s">
        <v>1013</v>
      </c>
      <c r="N277" s="281">
        <v>40865</v>
      </c>
      <c r="O277" s="1429" t="s">
        <v>1013</v>
      </c>
      <c r="P277" s="282"/>
      <c r="Q277" s="67" t="s">
        <v>1966</v>
      </c>
      <c r="R277" s="245">
        <v>690100</v>
      </c>
      <c r="U277" s="795"/>
      <c r="V277" s="795"/>
      <c r="W277" s="795"/>
    </row>
    <row r="278" spans="1:23" ht="28.5" x14ac:dyDescent="0.2">
      <c r="A278" s="1383"/>
      <c r="B278" s="1540">
        <v>39822</v>
      </c>
      <c r="C278" s="1542" t="s">
        <v>366</v>
      </c>
      <c r="D278" s="1544" t="s">
        <v>367</v>
      </c>
      <c r="E278" s="1498" t="s">
        <v>39</v>
      </c>
      <c r="F278" s="1554" t="s">
        <v>286</v>
      </c>
      <c r="G278" s="1471">
        <v>20000000</v>
      </c>
      <c r="H278" s="1533" t="s">
        <v>13</v>
      </c>
      <c r="I278" s="48">
        <v>40751</v>
      </c>
      <c r="J278" s="889">
        <v>4</v>
      </c>
      <c r="K278" s="373">
        <v>10000000</v>
      </c>
      <c r="L278" s="53">
        <f t="shared" si="9"/>
        <v>10000000</v>
      </c>
      <c r="M278" s="64" t="s">
        <v>286</v>
      </c>
      <c r="N278" s="1522"/>
      <c r="O278" s="1453"/>
      <c r="P278" s="1524"/>
      <c r="Q278" s="1457"/>
      <c r="R278" s="1506"/>
      <c r="U278" s="795"/>
      <c r="V278" s="795"/>
      <c r="W278" s="795"/>
    </row>
    <row r="279" spans="1:23" ht="27.75" customHeight="1" x14ac:dyDescent="0.2">
      <c r="A279" s="1384"/>
      <c r="B279" s="1541"/>
      <c r="C279" s="1543"/>
      <c r="D279" s="1545"/>
      <c r="E279" s="1499"/>
      <c r="F279" s="1555"/>
      <c r="G279" s="1472"/>
      <c r="H279" s="1534"/>
      <c r="I279" s="48">
        <v>41010</v>
      </c>
      <c r="J279" s="889">
        <v>4</v>
      </c>
      <c r="K279" s="373">
        <v>10000000</v>
      </c>
      <c r="L279" s="53">
        <v>0</v>
      </c>
      <c r="M279" s="64" t="s">
        <v>1013</v>
      </c>
      <c r="N279" s="1523"/>
      <c r="O279" s="1454"/>
      <c r="P279" s="1525"/>
      <c r="Q279" s="1458"/>
      <c r="R279" s="1507"/>
      <c r="U279" s="795"/>
      <c r="V279" s="795"/>
      <c r="W279" s="795"/>
    </row>
    <row r="280" spans="1:23" x14ac:dyDescent="0.2">
      <c r="A280" s="612"/>
      <c r="B280" s="71">
        <v>39822</v>
      </c>
      <c r="C280" s="72" t="s">
        <v>368</v>
      </c>
      <c r="D280" s="73" t="s">
        <v>369</v>
      </c>
      <c r="E280" s="63" t="s">
        <v>239</v>
      </c>
      <c r="F280" s="62" t="s">
        <v>286</v>
      </c>
      <c r="G280" s="74">
        <v>10200000</v>
      </c>
      <c r="H280" s="75" t="s">
        <v>13</v>
      </c>
      <c r="I280" s="48">
        <v>40891</v>
      </c>
      <c r="J280" s="889">
        <v>4</v>
      </c>
      <c r="K280" s="373">
        <v>10200000</v>
      </c>
      <c r="L280" s="53">
        <f t="shared" si="9"/>
        <v>0</v>
      </c>
      <c r="M280" s="64" t="s">
        <v>1013</v>
      </c>
      <c r="N280" s="281">
        <v>40919</v>
      </c>
      <c r="O280" s="1429" t="s">
        <v>1013</v>
      </c>
      <c r="P280" s="282"/>
      <c r="Q280" s="67" t="s">
        <v>1273</v>
      </c>
      <c r="R280" s="245">
        <v>600000</v>
      </c>
      <c r="U280" s="795"/>
      <c r="V280" s="795"/>
      <c r="W280" s="795"/>
    </row>
    <row r="281" spans="1:23" x14ac:dyDescent="0.2">
      <c r="A281" s="612">
        <v>209</v>
      </c>
      <c r="B281" s="71">
        <v>39822</v>
      </c>
      <c r="C281" s="72" t="s">
        <v>370</v>
      </c>
      <c r="D281" s="73" t="s">
        <v>137</v>
      </c>
      <c r="E281" s="45" t="s">
        <v>12</v>
      </c>
      <c r="F281" s="62" t="s">
        <v>286</v>
      </c>
      <c r="G281" s="74">
        <v>16000000</v>
      </c>
      <c r="H281" s="75" t="s">
        <v>13</v>
      </c>
      <c r="I281" s="48">
        <v>41325</v>
      </c>
      <c r="J281" s="889">
        <v>209</v>
      </c>
      <c r="K281" s="373">
        <v>14811984</v>
      </c>
      <c r="L281" s="53">
        <v>0</v>
      </c>
      <c r="M281" s="64" t="s">
        <v>1013</v>
      </c>
      <c r="N281" s="281">
        <v>41383</v>
      </c>
      <c r="O281" s="1429" t="s">
        <v>1013</v>
      </c>
      <c r="P281" s="282"/>
      <c r="Q281" s="67" t="s">
        <v>1273</v>
      </c>
      <c r="R281" s="245">
        <v>1800000</v>
      </c>
      <c r="U281" s="795"/>
      <c r="V281" s="795"/>
      <c r="W281" s="795"/>
    </row>
    <row r="282" spans="1:23" x14ac:dyDescent="0.2">
      <c r="A282" s="612">
        <v>50</v>
      </c>
      <c r="B282" s="71">
        <v>39822</v>
      </c>
      <c r="C282" s="72" t="s">
        <v>371</v>
      </c>
      <c r="D282" s="73" t="s">
        <v>372</v>
      </c>
      <c r="E282" s="45" t="s">
        <v>12</v>
      </c>
      <c r="F282" s="62" t="s">
        <v>286</v>
      </c>
      <c r="G282" s="74">
        <v>65000000</v>
      </c>
      <c r="H282" s="75" t="s">
        <v>13</v>
      </c>
      <c r="I282" s="48">
        <v>40787</v>
      </c>
      <c r="J282" s="889">
        <v>50</v>
      </c>
      <c r="K282" s="373">
        <v>65000000</v>
      </c>
      <c r="L282" s="53">
        <f t="shared" si="9"/>
        <v>0</v>
      </c>
      <c r="M282" s="64" t="s">
        <v>1013</v>
      </c>
      <c r="N282" s="281">
        <v>40865</v>
      </c>
      <c r="O282" s="1429" t="s">
        <v>1013</v>
      </c>
      <c r="P282" s="282"/>
      <c r="Q282" s="67" t="s">
        <v>1966</v>
      </c>
      <c r="R282" s="245">
        <v>924462</v>
      </c>
      <c r="U282" s="795"/>
      <c r="V282" s="795"/>
      <c r="W282" s="795"/>
    </row>
    <row r="283" spans="1:23" x14ac:dyDescent="0.2">
      <c r="A283" s="612">
        <v>239</v>
      </c>
      <c r="B283" s="71">
        <v>39822</v>
      </c>
      <c r="C283" s="72" t="s">
        <v>373</v>
      </c>
      <c r="D283" s="73" t="s">
        <v>374</v>
      </c>
      <c r="E283" s="45" t="s">
        <v>69</v>
      </c>
      <c r="F283" s="62" t="s">
        <v>286</v>
      </c>
      <c r="G283" s="74">
        <v>20000000</v>
      </c>
      <c r="H283" s="75" t="s">
        <v>13</v>
      </c>
      <c r="I283" s="48">
        <v>41393</v>
      </c>
      <c r="J283" s="889">
        <v>239</v>
      </c>
      <c r="K283" s="373">
        <v>10733778</v>
      </c>
      <c r="L283" s="53">
        <v>0</v>
      </c>
      <c r="M283" s="64" t="s">
        <v>1013</v>
      </c>
      <c r="N283" s="281"/>
      <c r="O283" s="1429"/>
      <c r="P283" s="282"/>
      <c r="Q283" s="67"/>
      <c r="R283" s="245"/>
      <c r="U283" s="795"/>
      <c r="V283" s="795"/>
      <c r="W283" s="795"/>
    </row>
    <row r="284" spans="1:23" x14ac:dyDescent="0.2">
      <c r="A284" s="612">
        <v>49</v>
      </c>
      <c r="B284" s="71">
        <v>39822</v>
      </c>
      <c r="C284" s="72" t="s">
        <v>375</v>
      </c>
      <c r="D284" s="73" t="s">
        <v>376</v>
      </c>
      <c r="E284" s="277" t="s">
        <v>131</v>
      </c>
      <c r="F284" s="62" t="s">
        <v>286</v>
      </c>
      <c r="G284" s="74">
        <v>16500000</v>
      </c>
      <c r="H284" s="75" t="s">
        <v>13</v>
      </c>
      <c r="I284" s="48">
        <v>40773</v>
      </c>
      <c r="J284" s="889">
        <v>49</v>
      </c>
      <c r="K284" s="373">
        <v>16500000</v>
      </c>
      <c r="L284" s="53">
        <f t="shared" si="9"/>
        <v>0</v>
      </c>
      <c r="M284" s="64" t="s">
        <v>1013</v>
      </c>
      <c r="N284" s="281">
        <v>40814</v>
      </c>
      <c r="O284" s="1429" t="s">
        <v>1013</v>
      </c>
      <c r="P284" s="282"/>
      <c r="Q284" s="67" t="s">
        <v>1273</v>
      </c>
      <c r="R284" s="245">
        <v>526604</v>
      </c>
      <c r="U284" s="795"/>
      <c r="V284" s="795"/>
      <c r="W284" s="795"/>
    </row>
    <row r="285" spans="1:23" x14ac:dyDescent="0.2">
      <c r="A285" s="612">
        <v>49</v>
      </c>
      <c r="B285" s="71">
        <v>39822</v>
      </c>
      <c r="C285" s="736" t="s">
        <v>377</v>
      </c>
      <c r="D285" s="73" t="s">
        <v>94</v>
      </c>
      <c r="E285" s="59" t="s">
        <v>95</v>
      </c>
      <c r="F285" s="62" t="s">
        <v>286</v>
      </c>
      <c r="G285" s="74">
        <v>20000000</v>
      </c>
      <c r="H285" s="75" t="s">
        <v>13</v>
      </c>
      <c r="I285" s="48">
        <v>40780</v>
      </c>
      <c r="J285" s="889">
        <v>49</v>
      </c>
      <c r="K285" s="373">
        <v>20000000</v>
      </c>
      <c r="L285" s="53">
        <f t="shared" si="9"/>
        <v>0</v>
      </c>
      <c r="M285" s="64" t="s">
        <v>1013</v>
      </c>
      <c r="N285" s="281">
        <v>40865</v>
      </c>
      <c r="O285" s="1429" t="s">
        <v>1013</v>
      </c>
      <c r="P285" s="282"/>
      <c r="Q285" s="67" t="s">
        <v>1966</v>
      </c>
      <c r="R285" s="245">
        <v>206557</v>
      </c>
      <c r="U285" s="795"/>
      <c r="V285" s="795"/>
      <c r="W285" s="795"/>
    </row>
    <row r="286" spans="1:23" x14ac:dyDescent="0.2">
      <c r="A286" s="612">
        <v>215</v>
      </c>
      <c r="B286" s="71">
        <v>39822</v>
      </c>
      <c r="C286" s="72" t="s">
        <v>378</v>
      </c>
      <c r="D286" s="73" t="s">
        <v>379</v>
      </c>
      <c r="E286" s="45" t="s">
        <v>41</v>
      </c>
      <c r="F286" s="62" t="s">
        <v>286</v>
      </c>
      <c r="G286" s="74">
        <v>33000000</v>
      </c>
      <c r="H286" s="75" t="s">
        <v>13</v>
      </c>
      <c r="I286" s="48">
        <v>41375</v>
      </c>
      <c r="J286" s="889">
        <v>215</v>
      </c>
      <c r="K286" s="373">
        <v>14912862</v>
      </c>
      <c r="L286" s="53">
        <v>0</v>
      </c>
      <c r="M286" s="64" t="s">
        <v>333</v>
      </c>
      <c r="N286" s="281" t="s">
        <v>333</v>
      </c>
      <c r="O286" s="1429" t="s">
        <v>333</v>
      </c>
      <c r="P286" s="282"/>
      <c r="Q286" s="600" t="s">
        <v>1216</v>
      </c>
      <c r="R286" s="245" t="s">
        <v>333</v>
      </c>
      <c r="U286" s="795"/>
      <c r="V286" s="795"/>
      <c r="W286" s="795"/>
    </row>
    <row r="287" spans="1:23" x14ac:dyDescent="0.2">
      <c r="A287" s="612"/>
      <c r="B287" s="71">
        <v>39822</v>
      </c>
      <c r="C287" s="72" t="s">
        <v>380</v>
      </c>
      <c r="D287" s="73" t="s">
        <v>381</v>
      </c>
      <c r="E287" s="45" t="s">
        <v>31</v>
      </c>
      <c r="F287" s="62" t="s">
        <v>286</v>
      </c>
      <c r="G287" s="74">
        <v>25000000</v>
      </c>
      <c r="H287" s="75" t="s">
        <v>13</v>
      </c>
      <c r="I287" s="48">
        <v>39918</v>
      </c>
      <c r="J287" s="49">
        <v>4</v>
      </c>
      <c r="K287" s="373">
        <v>25000000</v>
      </c>
      <c r="L287" s="53">
        <v>0</v>
      </c>
      <c r="M287" s="64" t="s">
        <v>1013</v>
      </c>
      <c r="N287" s="281">
        <v>40863</v>
      </c>
      <c r="O287" s="1429" t="s">
        <v>1013</v>
      </c>
      <c r="P287" s="52"/>
      <c r="Q287" s="67" t="s">
        <v>1273</v>
      </c>
      <c r="R287" s="245">
        <v>25000</v>
      </c>
      <c r="U287" s="795"/>
      <c r="V287" s="795"/>
      <c r="W287" s="795"/>
    </row>
    <row r="288" spans="1:23" x14ac:dyDescent="0.2">
      <c r="A288" s="612" t="s">
        <v>2334</v>
      </c>
      <c r="B288" s="71">
        <v>39822</v>
      </c>
      <c r="C288" s="72" t="s">
        <v>382</v>
      </c>
      <c r="D288" s="73" t="s">
        <v>68</v>
      </c>
      <c r="E288" s="45" t="s">
        <v>25</v>
      </c>
      <c r="F288" s="62" t="s">
        <v>241</v>
      </c>
      <c r="G288" s="74">
        <v>12000000</v>
      </c>
      <c r="H288" s="75" t="s">
        <v>13</v>
      </c>
      <c r="I288" s="48">
        <v>41344</v>
      </c>
      <c r="J288" s="889">
        <v>223</v>
      </c>
      <c r="K288" s="373">
        <v>11605572</v>
      </c>
      <c r="L288" s="53">
        <v>0</v>
      </c>
      <c r="M288" s="64" t="s">
        <v>183</v>
      </c>
      <c r="N288" s="281">
        <v>41344</v>
      </c>
      <c r="O288" s="1429" t="s">
        <v>393</v>
      </c>
      <c r="P288" s="282" t="s">
        <v>187</v>
      </c>
      <c r="Q288" s="67" t="s">
        <v>1966</v>
      </c>
      <c r="R288" s="245">
        <v>576774</v>
      </c>
      <c r="U288" s="795"/>
      <c r="V288" s="795"/>
      <c r="W288" s="795"/>
    </row>
    <row r="289" spans="1:23" x14ac:dyDescent="0.2">
      <c r="A289" s="612">
        <v>2</v>
      </c>
      <c r="B289" s="71">
        <v>39822</v>
      </c>
      <c r="C289" s="72" t="s">
        <v>384</v>
      </c>
      <c r="D289" s="73" t="s">
        <v>383</v>
      </c>
      <c r="E289" s="59" t="s">
        <v>111</v>
      </c>
      <c r="F289" s="62" t="s">
        <v>241</v>
      </c>
      <c r="G289" s="74">
        <v>6000000</v>
      </c>
      <c r="H289" s="75" t="s">
        <v>13</v>
      </c>
      <c r="I289" s="48">
        <v>40849</v>
      </c>
      <c r="J289" s="889">
        <v>4</v>
      </c>
      <c r="K289" s="373">
        <v>6000000</v>
      </c>
      <c r="L289" s="53">
        <f t="shared" ref="L289:L327" si="10">IF($K289&lt;&gt;0,$G289-$K289,"")</f>
        <v>0</v>
      </c>
      <c r="M289" s="64" t="s">
        <v>183</v>
      </c>
      <c r="N289" s="281">
        <v>40849</v>
      </c>
      <c r="O289" s="599" t="s">
        <v>393</v>
      </c>
      <c r="P289" s="861" t="s">
        <v>187</v>
      </c>
      <c r="Q289" s="67" t="s">
        <v>1273</v>
      </c>
      <c r="R289" s="245">
        <v>300000</v>
      </c>
      <c r="U289" s="795"/>
      <c r="V289" s="795"/>
      <c r="W289" s="795"/>
    </row>
    <row r="290" spans="1:23" x14ac:dyDescent="0.2">
      <c r="A290" s="612" t="s">
        <v>1880</v>
      </c>
      <c r="B290" s="71">
        <v>39822</v>
      </c>
      <c r="C290" s="72" t="s">
        <v>385</v>
      </c>
      <c r="D290" s="73" t="s">
        <v>386</v>
      </c>
      <c r="E290" s="45" t="s">
        <v>19</v>
      </c>
      <c r="F290" s="62" t="s">
        <v>241</v>
      </c>
      <c r="G290" s="74">
        <v>6815000</v>
      </c>
      <c r="H290" s="75" t="s">
        <v>13</v>
      </c>
      <c r="I290" s="48">
        <v>40801</v>
      </c>
      <c r="J290" s="889">
        <v>49</v>
      </c>
      <c r="K290" s="373">
        <v>6815000</v>
      </c>
      <c r="L290" s="53">
        <f t="shared" si="10"/>
        <v>0</v>
      </c>
      <c r="M290" s="64" t="s">
        <v>183</v>
      </c>
      <c r="N290" s="281">
        <v>40801</v>
      </c>
      <c r="O290" s="599" t="s">
        <v>393</v>
      </c>
      <c r="P290" s="861" t="s">
        <v>187</v>
      </c>
      <c r="Q290" s="67" t="s">
        <v>1273</v>
      </c>
      <c r="R290" s="245">
        <v>341000</v>
      </c>
      <c r="U290" s="795"/>
      <c r="V290" s="795"/>
      <c r="W290" s="795"/>
    </row>
    <row r="291" spans="1:23" x14ac:dyDescent="0.2">
      <c r="A291" s="612" t="s">
        <v>1880</v>
      </c>
      <c r="B291" s="71">
        <v>39822</v>
      </c>
      <c r="C291" s="72" t="s">
        <v>387</v>
      </c>
      <c r="D291" s="73" t="s">
        <v>388</v>
      </c>
      <c r="E291" s="45" t="s">
        <v>19</v>
      </c>
      <c r="F291" s="62" t="s">
        <v>241</v>
      </c>
      <c r="G291" s="74">
        <v>5803000</v>
      </c>
      <c r="H291" s="75" t="s">
        <v>13</v>
      </c>
      <c r="I291" s="48">
        <v>40738</v>
      </c>
      <c r="J291" s="889">
        <v>49</v>
      </c>
      <c r="K291" s="373">
        <v>5803000</v>
      </c>
      <c r="L291" s="53">
        <f t="shared" si="10"/>
        <v>0</v>
      </c>
      <c r="M291" s="64" t="s">
        <v>183</v>
      </c>
      <c r="N291" s="281">
        <v>40738</v>
      </c>
      <c r="O291" s="599" t="s">
        <v>393</v>
      </c>
      <c r="P291" s="861" t="s">
        <v>187</v>
      </c>
      <c r="Q291" s="67" t="s">
        <v>1273</v>
      </c>
      <c r="R291" s="245">
        <v>290000</v>
      </c>
      <c r="U291" s="795"/>
      <c r="V291" s="795"/>
      <c r="W291" s="795"/>
    </row>
    <row r="292" spans="1:23" x14ac:dyDescent="0.2">
      <c r="A292" s="612" t="s">
        <v>2175</v>
      </c>
      <c r="B292" s="71">
        <v>39822</v>
      </c>
      <c r="C292" s="72" t="s">
        <v>390</v>
      </c>
      <c r="D292" s="73" t="s">
        <v>389</v>
      </c>
      <c r="E292" s="45" t="s">
        <v>12</v>
      </c>
      <c r="F292" s="62" t="s">
        <v>241</v>
      </c>
      <c r="G292" s="74">
        <v>3070000</v>
      </c>
      <c r="H292" s="75" t="s">
        <v>13</v>
      </c>
      <c r="I292" s="48">
        <v>41226</v>
      </c>
      <c r="J292" s="889">
        <v>152</v>
      </c>
      <c r="K292" s="373">
        <v>2807412.7</v>
      </c>
      <c r="L292" s="53">
        <v>0</v>
      </c>
      <c r="M292" s="64" t="s">
        <v>183</v>
      </c>
      <c r="N292" s="281">
        <v>41226</v>
      </c>
      <c r="O292" s="1429" t="s">
        <v>393</v>
      </c>
      <c r="P292" s="282" t="s">
        <v>187</v>
      </c>
      <c r="Q292" s="67" t="s">
        <v>1966</v>
      </c>
      <c r="R292" s="245">
        <v>147918.22</v>
      </c>
      <c r="U292" s="795"/>
      <c r="V292" s="795"/>
      <c r="W292" s="795"/>
    </row>
    <row r="293" spans="1:23" s="68" customFormat="1" x14ac:dyDescent="0.2">
      <c r="A293" s="612">
        <v>3</v>
      </c>
      <c r="B293" s="71">
        <v>39822</v>
      </c>
      <c r="C293" s="72" t="s">
        <v>391</v>
      </c>
      <c r="D293" s="73" t="s">
        <v>392</v>
      </c>
      <c r="E293" s="45" t="s">
        <v>19</v>
      </c>
      <c r="F293" s="62" t="s">
        <v>393</v>
      </c>
      <c r="G293" s="47">
        <v>5116000</v>
      </c>
      <c r="H293" s="75" t="s">
        <v>13</v>
      </c>
      <c r="I293" s="48">
        <v>40905</v>
      </c>
      <c r="J293" s="889">
        <v>4</v>
      </c>
      <c r="K293" s="373">
        <v>5116000</v>
      </c>
      <c r="L293" s="53">
        <f t="shared" si="10"/>
        <v>0</v>
      </c>
      <c r="M293" s="64" t="s">
        <v>333</v>
      </c>
      <c r="N293" s="281" t="s">
        <v>333</v>
      </c>
      <c r="O293" s="1429" t="s">
        <v>333</v>
      </c>
      <c r="P293" s="282"/>
      <c r="Q293" s="600" t="s">
        <v>1216</v>
      </c>
      <c r="R293" s="245" t="s">
        <v>333</v>
      </c>
      <c r="U293" s="795"/>
      <c r="V293" s="795"/>
      <c r="W293" s="795"/>
    </row>
    <row r="294" spans="1:23" x14ac:dyDescent="0.2">
      <c r="A294" s="612" t="s">
        <v>1880</v>
      </c>
      <c r="B294" s="71">
        <v>39822</v>
      </c>
      <c r="C294" s="72" t="s">
        <v>395</v>
      </c>
      <c r="D294" s="73" t="s">
        <v>394</v>
      </c>
      <c r="E294" s="45" t="s">
        <v>52</v>
      </c>
      <c r="F294" s="62" t="s">
        <v>241</v>
      </c>
      <c r="G294" s="74">
        <v>2995000</v>
      </c>
      <c r="H294" s="75" t="s">
        <v>13</v>
      </c>
      <c r="I294" s="48">
        <v>40773</v>
      </c>
      <c r="J294" s="889">
        <v>49</v>
      </c>
      <c r="K294" s="373">
        <v>2995000</v>
      </c>
      <c r="L294" s="53">
        <f t="shared" si="10"/>
        <v>0</v>
      </c>
      <c r="M294" s="64" t="s">
        <v>183</v>
      </c>
      <c r="N294" s="281">
        <v>40773</v>
      </c>
      <c r="O294" s="599" t="s">
        <v>393</v>
      </c>
      <c r="P294" s="861" t="s">
        <v>187</v>
      </c>
      <c r="Q294" s="67" t="s">
        <v>1273</v>
      </c>
      <c r="R294" s="245">
        <v>150000</v>
      </c>
      <c r="U294" s="795"/>
      <c r="V294" s="795"/>
      <c r="W294" s="795"/>
    </row>
    <row r="295" spans="1:23" x14ac:dyDescent="0.2">
      <c r="A295" s="612">
        <v>2</v>
      </c>
      <c r="B295" s="71">
        <v>39822</v>
      </c>
      <c r="C295" s="72" t="s">
        <v>396</v>
      </c>
      <c r="D295" s="73" t="s">
        <v>397</v>
      </c>
      <c r="E295" s="45" t="s">
        <v>12</v>
      </c>
      <c r="F295" s="62" t="s">
        <v>241</v>
      </c>
      <c r="G295" s="74">
        <v>2000000</v>
      </c>
      <c r="H295" s="75" t="s">
        <v>13</v>
      </c>
      <c r="I295" s="48">
        <v>40541</v>
      </c>
      <c r="J295" s="889">
        <v>4</v>
      </c>
      <c r="K295" s="373">
        <v>2000000</v>
      </c>
      <c r="L295" s="53">
        <f t="shared" si="10"/>
        <v>0</v>
      </c>
      <c r="M295" s="64" t="s">
        <v>183</v>
      </c>
      <c r="N295" s="281">
        <v>40541</v>
      </c>
      <c r="O295" s="599" t="s">
        <v>393</v>
      </c>
      <c r="P295" s="861" t="s">
        <v>187</v>
      </c>
      <c r="Q295" s="67" t="s">
        <v>1273</v>
      </c>
      <c r="R295" s="245">
        <v>100000</v>
      </c>
      <c r="U295" s="795"/>
      <c r="V295" s="795"/>
      <c r="W295" s="795"/>
    </row>
    <row r="296" spans="1:23" x14ac:dyDescent="0.2">
      <c r="A296" s="612">
        <v>2</v>
      </c>
      <c r="B296" s="71">
        <v>39822</v>
      </c>
      <c r="C296" s="72" t="s">
        <v>398</v>
      </c>
      <c r="D296" s="73" t="s">
        <v>399</v>
      </c>
      <c r="E296" s="63" t="s">
        <v>234</v>
      </c>
      <c r="F296" s="62" t="s">
        <v>241</v>
      </c>
      <c r="G296" s="74">
        <v>1065000</v>
      </c>
      <c r="H296" s="75" t="s">
        <v>13</v>
      </c>
      <c r="I296" s="48"/>
      <c r="J296" s="889"/>
      <c r="K296" s="373"/>
      <c r="L296" s="53" t="str">
        <f t="shared" si="10"/>
        <v/>
      </c>
      <c r="M296" s="64"/>
      <c r="N296" s="281"/>
      <c r="O296" s="1429"/>
      <c r="P296" s="282"/>
      <c r="Q296" s="67"/>
      <c r="R296" s="245"/>
      <c r="U296" s="795"/>
      <c r="V296" s="795"/>
      <c r="W296" s="795"/>
    </row>
    <row r="297" spans="1:23" x14ac:dyDescent="0.2">
      <c r="A297" s="612">
        <v>2</v>
      </c>
      <c r="B297" s="71">
        <v>39822</v>
      </c>
      <c r="C297" s="72" t="s">
        <v>400</v>
      </c>
      <c r="D297" s="73" t="s">
        <v>401</v>
      </c>
      <c r="E297" s="45" t="s">
        <v>19</v>
      </c>
      <c r="F297" s="62" t="s">
        <v>241</v>
      </c>
      <c r="G297" s="74">
        <v>5500000</v>
      </c>
      <c r="H297" s="75" t="s">
        <v>13</v>
      </c>
      <c r="I297" s="48"/>
      <c r="J297" s="889"/>
      <c r="K297" s="373"/>
      <c r="L297" s="53" t="str">
        <f t="shared" si="10"/>
        <v/>
      </c>
      <c r="M297" s="64"/>
      <c r="N297" s="281"/>
      <c r="O297" s="1429"/>
      <c r="P297" s="282"/>
      <c r="Q297" s="67"/>
      <c r="R297" s="245"/>
      <c r="U297" s="795"/>
      <c r="V297" s="795"/>
      <c r="W297" s="795"/>
    </row>
    <row r="298" spans="1:23" x14ac:dyDescent="0.2">
      <c r="A298" s="612">
        <v>2</v>
      </c>
      <c r="B298" s="71">
        <v>39822</v>
      </c>
      <c r="C298" s="72" t="s">
        <v>402</v>
      </c>
      <c r="D298" s="73" t="s">
        <v>403</v>
      </c>
      <c r="E298" s="45" t="s">
        <v>31</v>
      </c>
      <c r="F298" s="62" t="s">
        <v>241</v>
      </c>
      <c r="G298" s="74">
        <v>5983000</v>
      </c>
      <c r="H298" s="75" t="s">
        <v>13</v>
      </c>
      <c r="I298" s="48"/>
      <c r="J298" s="889"/>
      <c r="K298" s="373"/>
      <c r="L298" s="53" t="str">
        <f t="shared" si="10"/>
        <v/>
      </c>
      <c r="M298" s="64"/>
      <c r="N298" s="281"/>
      <c r="O298" s="1429"/>
      <c r="P298" s="282"/>
      <c r="Q298" s="67"/>
      <c r="R298" s="245"/>
      <c r="U298" s="795"/>
      <c r="V298" s="795"/>
      <c r="W298" s="795"/>
    </row>
    <row r="299" spans="1:23" x14ac:dyDescent="0.2">
      <c r="A299" s="612" t="s">
        <v>1880</v>
      </c>
      <c r="B299" s="71">
        <v>39822</v>
      </c>
      <c r="C299" s="72" t="s">
        <v>404</v>
      </c>
      <c r="D299" s="73" t="s">
        <v>405</v>
      </c>
      <c r="E299" s="59" t="s">
        <v>95</v>
      </c>
      <c r="F299" s="62" t="s">
        <v>241</v>
      </c>
      <c r="G299" s="74">
        <v>24000000</v>
      </c>
      <c r="H299" s="75" t="s">
        <v>13</v>
      </c>
      <c r="I299" s="48">
        <v>40730</v>
      </c>
      <c r="J299" s="889">
        <v>49</v>
      </c>
      <c r="K299" s="373">
        <v>24000000</v>
      </c>
      <c r="L299" s="53">
        <f t="shared" si="10"/>
        <v>0</v>
      </c>
      <c r="M299" s="408" t="s">
        <v>183</v>
      </c>
      <c r="N299" s="281">
        <v>40730</v>
      </c>
      <c r="O299" s="1429" t="s">
        <v>393</v>
      </c>
      <c r="P299" s="282" t="s">
        <v>187</v>
      </c>
      <c r="Q299" s="67" t="s">
        <v>1273</v>
      </c>
      <c r="R299" s="245">
        <v>1200000</v>
      </c>
      <c r="U299" s="795"/>
      <c r="V299" s="795"/>
      <c r="W299" s="795"/>
    </row>
    <row r="300" spans="1:23" x14ac:dyDescent="0.2">
      <c r="A300" s="612" t="s">
        <v>1883</v>
      </c>
      <c r="B300" s="71">
        <v>39822</v>
      </c>
      <c r="C300" s="72" t="s">
        <v>406</v>
      </c>
      <c r="D300" s="73" t="s">
        <v>100</v>
      </c>
      <c r="E300" s="45" t="s">
        <v>80</v>
      </c>
      <c r="F300" s="62" t="s">
        <v>241</v>
      </c>
      <c r="G300" s="74">
        <v>9000000</v>
      </c>
      <c r="H300" s="75" t="s">
        <v>13</v>
      </c>
      <c r="I300" s="48">
        <v>40794</v>
      </c>
      <c r="J300" s="889">
        <v>50</v>
      </c>
      <c r="K300" s="373">
        <v>9000000</v>
      </c>
      <c r="L300" s="53">
        <f t="shared" si="10"/>
        <v>0</v>
      </c>
      <c r="M300" s="408" t="s">
        <v>183</v>
      </c>
      <c r="N300" s="281">
        <v>40794</v>
      </c>
      <c r="O300" s="1429" t="s">
        <v>393</v>
      </c>
      <c r="P300" s="282" t="s">
        <v>187</v>
      </c>
      <c r="Q300" s="67" t="s">
        <v>1273</v>
      </c>
      <c r="R300" s="245">
        <v>450000</v>
      </c>
      <c r="U300" s="795"/>
      <c r="V300" s="795"/>
      <c r="W300" s="795"/>
    </row>
    <row r="301" spans="1:23" x14ac:dyDescent="0.2">
      <c r="A301" s="612">
        <v>2</v>
      </c>
      <c r="B301" s="71">
        <v>39822</v>
      </c>
      <c r="C301" s="72" t="s">
        <v>407</v>
      </c>
      <c r="D301" s="73" t="s">
        <v>408</v>
      </c>
      <c r="E301" s="45" t="s">
        <v>35</v>
      </c>
      <c r="F301" s="62" t="s">
        <v>241</v>
      </c>
      <c r="G301" s="74">
        <v>3981000</v>
      </c>
      <c r="H301" s="75" t="s">
        <v>13</v>
      </c>
      <c r="I301" s="48">
        <v>40317</v>
      </c>
      <c r="J301" s="889">
        <v>4</v>
      </c>
      <c r="K301" s="373">
        <v>3981000</v>
      </c>
      <c r="L301" s="53">
        <f t="shared" si="10"/>
        <v>0</v>
      </c>
      <c r="M301" s="408" t="s">
        <v>183</v>
      </c>
      <c r="N301" s="281">
        <v>40317</v>
      </c>
      <c r="O301" s="599" t="s">
        <v>393</v>
      </c>
      <c r="P301" s="861" t="s">
        <v>187</v>
      </c>
      <c r="Q301" s="67" t="s">
        <v>1273</v>
      </c>
      <c r="R301" s="245">
        <v>199000</v>
      </c>
      <c r="U301" s="795"/>
      <c r="V301" s="795"/>
      <c r="W301" s="795"/>
    </row>
    <row r="302" spans="1:23" x14ac:dyDescent="0.2">
      <c r="A302" s="612" t="s">
        <v>2148</v>
      </c>
      <c r="B302" s="71">
        <v>39822</v>
      </c>
      <c r="C302" s="72" t="s">
        <v>415</v>
      </c>
      <c r="D302" s="73" t="s">
        <v>419</v>
      </c>
      <c r="E302" s="45" t="s">
        <v>80</v>
      </c>
      <c r="F302" s="62" t="s">
        <v>241</v>
      </c>
      <c r="G302" s="74">
        <v>3285000</v>
      </c>
      <c r="H302" s="75" t="s">
        <v>13</v>
      </c>
      <c r="I302" s="48">
        <v>41213</v>
      </c>
      <c r="J302" s="889">
        <v>140</v>
      </c>
      <c r="K302" s="373">
        <v>2685979.1</v>
      </c>
      <c r="L302" s="53">
        <v>0</v>
      </c>
      <c r="M302" s="64" t="s">
        <v>183</v>
      </c>
      <c r="N302" s="281">
        <v>41213</v>
      </c>
      <c r="O302" s="1429" t="s">
        <v>393</v>
      </c>
      <c r="P302" s="282" t="s">
        <v>1910</v>
      </c>
      <c r="Q302" s="67" t="s">
        <v>1273</v>
      </c>
      <c r="R302" s="245">
        <v>106364</v>
      </c>
      <c r="U302" s="795"/>
      <c r="V302" s="795"/>
      <c r="W302" s="795"/>
    </row>
    <row r="303" spans="1:23" x14ac:dyDescent="0.2">
      <c r="A303" s="612">
        <v>2</v>
      </c>
      <c r="B303" s="71">
        <v>39822</v>
      </c>
      <c r="C303" s="72" t="s">
        <v>416</v>
      </c>
      <c r="D303" s="73" t="s">
        <v>14</v>
      </c>
      <c r="E303" s="45" t="s">
        <v>15</v>
      </c>
      <c r="F303" s="62" t="s">
        <v>241</v>
      </c>
      <c r="G303" s="74">
        <v>267274000</v>
      </c>
      <c r="H303" s="75" t="s">
        <v>13</v>
      </c>
      <c r="I303" s="48"/>
      <c r="J303" s="889"/>
      <c r="K303" s="373"/>
      <c r="L303" s="53" t="str">
        <f t="shared" si="10"/>
        <v/>
      </c>
      <c r="M303" s="64"/>
      <c r="N303" s="281"/>
      <c r="O303" s="1429"/>
      <c r="P303" s="282"/>
      <c r="Q303" s="67"/>
      <c r="R303" s="245"/>
      <c r="U303" s="795"/>
      <c r="V303" s="795"/>
      <c r="W303" s="795"/>
    </row>
    <row r="304" spans="1:23" x14ac:dyDescent="0.2">
      <c r="A304" s="612"/>
      <c r="B304" s="71">
        <v>39829</v>
      </c>
      <c r="C304" s="72" t="s">
        <v>420</v>
      </c>
      <c r="D304" s="73" t="s">
        <v>434</v>
      </c>
      <c r="E304" s="277" t="s">
        <v>136</v>
      </c>
      <c r="F304" s="62" t="s">
        <v>286</v>
      </c>
      <c r="G304" s="74">
        <v>50000000</v>
      </c>
      <c r="H304" s="75" t="s">
        <v>13</v>
      </c>
      <c r="I304" s="48">
        <v>40730</v>
      </c>
      <c r="J304" s="889">
        <v>4</v>
      </c>
      <c r="K304" s="373">
        <v>50000000</v>
      </c>
      <c r="L304" s="53">
        <f t="shared" si="10"/>
        <v>0</v>
      </c>
      <c r="M304" s="64" t="s">
        <v>1013</v>
      </c>
      <c r="N304" s="281">
        <v>40751</v>
      </c>
      <c r="O304" s="1429" t="s">
        <v>1013</v>
      </c>
      <c r="P304" s="282"/>
      <c r="Q304" s="67" t="s">
        <v>1273</v>
      </c>
      <c r="R304" s="245">
        <v>1300000</v>
      </c>
      <c r="U304" s="795"/>
      <c r="V304" s="795"/>
      <c r="W304" s="795"/>
    </row>
    <row r="305" spans="1:23" x14ac:dyDescent="0.2">
      <c r="A305" s="612"/>
      <c r="B305" s="71">
        <v>39829</v>
      </c>
      <c r="C305" s="72" t="s">
        <v>179</v>
      </c>
      <c r="D305" s="73" t="s">
        <v>435</v>
      </c>
      <c r="E305" s="45" t="s">
        <v>28</v>
      </c>
      <c r="F305" s="62" t="s">
        <v>286</v>
      </c>
      <c r="G305" s="74">
        <v>26380000</v>
      </c>
      <c r="H305" s="75" t="s">
        <v>13</v>
      </c>
      <c r="I305" s="48">
        <v>40555</v>
      </c>
      <c r="J305" s="889">
        <v>4</v>
      </c>
      <c r="K305" s="373">
        <v>26380000</v>
      </c>
      <c r="L305" s="53">
        <f t="shared" si="10"/>
        <v>0</v>
      </c>
      <c r="M305" s="64" t="s">
        <v>1013</v>
      </c>
      <c r="N305" s="281">
        <v>40604</v>
      </c>
      <c r="O305" s="1429" t="s">
        <v>1013</v>
      </c>
      <c r="P305" s="282">
        <v>9</v>
      </c>
      <c r="Q305" s="67" t="s">
        <v>1273</v>
      </c>
      <c r="R305" s="245">
        <v>1625000</v>
      </c>
      <c r="U305" s="795"/>
      <c r="V305" s="795"/>
      <c r="W305" s="795"/>
    </row>
    <row r="306" spans="1:23" x14ac:dyDescent="0.2">
      <c r="A306" s="612">
        <v>49</v>
      </c>
      <c r="B306" s="71">
        <v>39829</v>
      </c>
      <c r="C306" s="736" t="s">
        <v>421</v>
      </c>
      <c r="D306" s="73" t="s">
        <v>436</v>
      </c>
      <c r="E306" s="63" t="s">
        <v>281</v>
      </c>
      <c r="F306" s="62" t="s">
        <v>286</v>
      </c>
      <c r="G306" s="74">
        <v>10000000</v>
      </c>
      <c r="H306" s="75" t="s">
        <v>13</v>
      </c>
      <c r="I306" s="48">
        <v>40780</v>
      </c>
      <c r="J306" s="889">
        <v>49</v>
      </c>
      <c r="K306" s="373">
        <v>10000000</v>
      </c>
      <c r="L306" s="53">
        <f t="shared" si="10"/>
        <v>0</v>
      </c>
      <c r="M306" s="64" t="s">
        <v>1013</v>
      </c>
      <c r="N306" s="281">
        <v>40954</v>
      </c>
      <c r="O306" s="1429" t="s">
        <v>1013</v>
      </c>
      <c r="P306" s="282"/>
      <c r="Q306" s="67" t="s">
        <v>1273</v>
      </c>
      <c r="R306" s="245">
        <v>737100</v>
      </c>
      <c r="U306" s="795"/>
      <c r="V306" s="795"/>
      <c r="W306" s="795"/>
    </row>
    <row r="307" spans="1:23" x14ac:dyDescent="0.2">
      <c r="A307" s="612"/>
      <c r="B307" s="71">
        <v>39829</v>
      </c>
      <c r="C307" s="72" t="s">
        <v>180</v>
      </c>
      <c r="D307" s="73" t="s">
        <v>437</v>
      </c>
      <c r="E307" s="277" t="s">
        <v>145</v>
      </c>
      <c r="F307" s="62" t="s">
        <v>286</v>
      </c>
      <c r="G307" s="74">
        <v>18751000</v>
      </c>
      <c r="H307" s="75" t="s">
        <v>13</v>
      </c>
      <c r="I307" s="48">
        <v>40233</v>
      </c>
      <c r="J307" s="889">
        <v>5</v>
      </c>
      <c r="K307" s="373">
        <v>18751000</v>
      </c>
      <c r="L307" s="53">
        <f t="shared" si="10"/>
        <v>0</v>
      </c>
      <c r="M307" s="64" t="s">
        <v>1013</v>
      </c>
      <c r="N307" s="281">
        <v>40387</v>
      </c>
      <c r="O307" s="1429" t="s">
        <v>1013</v>
      </c>
      <c r="P307" s="282">
        <v>9</v>
      </c>
      <c r="Q307" s="67" t="s">
        <v>1273</v>
      </c>
      <c r="R307" s="245">
        <v>250000</v>
      </c>
      <c r="U307" s="795"/>
      <c r="V307" s="795"/>
      <c r="W307" s="795"/>
    </row>
    <row r="308" spans="1:23" x14ac:dyDescent="0.2">
      <c r="A308" s="612"/>
      <c r="B308" s="71">
        <v>39829</v>
      </c>
      <c r="C308" s="72" t="s">
        <v>422</v>
      </c>
      <c r="D308" s="73" t="s">
        <v>438</v>
      </c>
      <c r="E308" s="45" t="s">
        <v>46</v>
      </c>
      <c r="F308" s="62" t="s">
        <v>286</v>
      </c>
      <c r="G308" s="74">
        <v>7414000</v>
      </c>
      <c r="H308" s="75" t="s">
        <v>13</v>
      </c>
      <c r="I308" s="48">
        <v>39953</v>
      </c>
      <c r="J308" s="49">
        <v>4</v>
      </c>
      <c r="K308" s="373">
        <v>7414000</v>
      </c>
      <c r="L308" s="53">
        <f t="shared" si="10"/>
        <v>0</v>
      </c>
      <c r="M308" s="64" t="s">
        <v>1013</v>
      </c>
      <c r="N308" s="281">
        <v>39988</v>
      </c>
      <c r="O308" s="1429" t="s">
        <v>1013</v>
      </c>
      <c r="P308" s="52"/>
      <c r="Q308" s="67" t="s">
        <v>1273</v>
      </c>
      <c r="R308" s="245">
        <v>275000</v>
      </c>
      <c r="U308" s="795"/>
      <c r="V308" s="795"/>
      <c r="W308" s="795"/>
    </row>
    <row r="309" spans="1:23" x14ac:dyDescent="0.2">
      <c r="A309" s="612"/>
      <c r="B309" s="71">
        <v>39829</v>
      </c>
      <c r="C309" s="72" t="s">
        <v>423</v>
      </c>
      <c r="D309" s="73" t="s">
        <v>439</v>
      </c>
      <c r="E309" s="45" t="s">
        <v>80</v>
      </c>
      <c r="F309" s="62" t="s">
        <v>286</v>
      </c>
      <c r="G309" s="74">
        <v>64779000</v>
      </c>
      <c r="H309" s="75" t="s">
        <v>13</v>
      </c>
      <c r="I309" s="48">
        <v>39953</v>
      </c>
      <c r="J309" s="49">
        <v>4</v>
      </c>
      <c r="K309" s="373">
        <v>64779000</v>
      </c>
      <c r="L309" s="53">
        <f t="shared" si="10"/>
        <v>0</v>
      </c>
      <c r="M309" s="64" t="s">
        <v>1013</v>
      </c>
      <c r="N309" s="281">
        <v>39988</v>
      </c>
      <c r="O309" s="1429" t="s">
        <v>1013</v>
      </c>
      <c r="P309" s="52"/>
      <c r="Q309" s="67" t="s">
        <v>1273</v>
      </c>
      <c r="R309" s="245">
        <v>1400000</v>
      </c>
      <c r="U309" s="795"/>
      <c r="V309" s="795"/>
      <c r="W309" s="795"/>
    </row>
    <row r="310" spans="1:23" x14ac:dyDescent="0.2">
      <c r="A310" s="612"/>
      <c r="B310" s="71">
        <v>39829</v>
      </c>
      <c r="C310" s="72" t="s">
        <v>424</v>
      </c>
      <c r="D310" s="73" t="s">
        <v>440</v>
      </c>
      <c r="E310" s="277" t="s">
        <v>131</v>
      </c>
      <c r="F310" s="62" t="s">
        <v>286</v>
      </c>
      <c r="G310" s="74">
        <v>108676000</v>
      </c>
      <c r="H310" s="75" t="s">
        <v>13</v>
      </c>
      <c r="I310" s="48">
        <v>40884</v>
      </c>
      <c r="J310" s="889">
        <v>4</v>
      </c>
      <c r="K310" s="373">
        <v>108676000</v>
      </c>
      <c r="L310" s="53">
        <f t="shared" si="10"/>
        <v>0</v>
      </c>
      <c r="M310" s="64" t="s">
        <v>1013</v>
      </c>
      <c r="N310" s="51">
        <v>41437</v>
      </c>
      <c r="O310" s="1429" t="s">
        <v>1013</v>
      </c>
      <c r="P310" s="282"/>
      <c r="Q310" s="67" t="s">
        <v>1966</v>
      </c>
      <c r="R310" s="245">
        <v>527361</v>
      </c>
      <c r="U310" s="795"/>
      <c r="V310" s="795"/>
      <c r="W310" s="795"/>
    </row>
    <row r="311" spans="1:23" ht="28.5" x14ac:dyDescent="0.2">
      <c r="A311" s="612">
        <v>233</v>
      </c>
      <c r="B311" s="71">
        <v>39829</v>
      </c>
      <c r="C311" s="73" t="s">
        <v>2354</v>
      </c>
      <c r="D311" s="73" t="s">
        <v>2356</v>
      </c>
      <c r="E311" s="45" t="s">
        <v>12</v>
      </c>
      <c r="F311" s="62" t="s">
        <v>286</v>
      </c>
      <c r="G311" s="74">
        <v>17949000</v>
      </c>
      <c r="H311" s="75" t="s">
        <v>13</v>
      </c>
      <c r="I311" s="48"/>
      <c r="J311" s="889"/>
      <c r="K311" s="373"/>
      <c r="L311" s="53" t="str">
        <f t="shared" si="10"/>
        <v/>
      </c>
      <c r="M311" s="64"/>
      <c r="N311" s="281"/>
      <c r="O311" s="1429"/>
      <c r="P311" s="282"/>
      <c r="Q311" s="67"/>
      <c r="R311" s="245"/>
      <c r="U311" s="795"/>
      <c r="V311" s="795"/>
      <c r="W311" s="795"/>
    </row>
    <row r="312" spans="1:23" s="92" customFormat="1" ht="28.5" customHeight="1" x14ac:dyDescent="0.2">
      <c r="A312" s="612" t="s">
        <v>1925</v>
      </c>
      <c r="B312" s="71">
        <v>39829</v>
      </c>
      <c r="C312" s="72" t="s">
        <v>425</v>
      </c>
      <c r="D312" s="73" t="s">
        <v>108</v>
      </c>
      <c r="E312" s="59" t="s">
        <v>109</v>
      </c>
      <c r="F312" s="748" t="s">
        <v>1187</v>
      </c>
      <c r="G312" s="74">
        <v>424174000</v>
      </c>
      <c r="H312" s="75" t="s">
        <v>13</v>
      </c>
      <c r="I312" s="48"/>
      <c r="J312" s="889"/>
      <c r="K312" s="373"/>
      <c r="L312" s="53" t="str">
        <f t="shared" si="10"/>
        <v/>
      </c>
      <c r="M312" s="64"/>
      <c r="N312" s="281"/>
      <c r="O312" s="1429"/>
      <c r="P312" s="282"/>
      <c r="Q312" s="67"/>
      <c r="R312" s="245"/>
      <c r="U312" s="795"/>
      <c r="V312" s="795"/>
      <c r="W312" s="795"/>
    </row>
    <row r="313" spans="1:23" x14ac:dyDescent="0.2">
      <c r="A313" s="612"/>
      <c r="B313" s="71">
        <v>39829</v>
      </c>
      <c r="C313" s="72" t="s">
        <v>426</v>
      </c>
      <c r="D313" s="73" t="s">
        <v>442</v>
      </c>
      <c r="E313" s="45" t="s">
        <v>35</v>
      </c>
      <c r="F313" s="62" t="s">
        <v>286</v>
      </c>
      <c r="G313" s="74">
        <v>75000000</v>
      </c>
      <c r="H313" s="75" t="s">
        <v>13</v>
      </c>
      <c r="I313" s="48">
        <v>39946</v>
      </c>
      <c r="J313" s="49">
        <v>4</v>
      </c>
      <c r="K313" s="373">
        <v>75000000</v>
      </c>
      <c r="L313" s="53">
        <f t="shared" si="10"/>
        <v>0</v>
      </c>
      <c r="M313" s="64" t="s">
        <v>1013</v>
      </c>
      <c r="N313" s="281">
        <v>40248</v>
      </c>
      <c r="O313" s="1429" t="s">
        <v>1013</v>
      </c>
      <c r="P313" s="52"/>
      <c r="Q313" s="67" t="s">
        <v>1274</v>
      </c>
      <c r="R313" s="245">
        <v>6559066.21</v>
      </c>
      <c r="U313" s="795"/>
      <c r="V313" s="795"/>
      <c r="W313" s="795"/>
    </row>
    <row r="314" spans="1:23" ht="28.5" x14ac:dyDescent="0.2">
      <c r="A314" s="612">
        <v>124</v>
      </c>
      <c r="B314" s="71">
        <v>39829</v>
      </c>
      <c r="C314" s="73" t="s">
        <v>2396</v>
      </c>
      <c r="D314" s="73" t="s">
        <v>443</v>
      </c>
      <c r="E314" s="45" t="s">
        <v>12</v>
      </c>
      <c r="F314" s="62" t="s">
        <v>286</v>
      </c>
      <c r="G314" s="74">
        <v>36000000</v>
      </c>
      <c r="H314" s="75" t="s">
        <v>13</v>
      </c>
      <c r="I314" s="48">
        <v>41164</v>
      </c>
      <c r="J314" s="889">
        <v>124</v>
      </c>
      <c r="K314" s="373">
        <v>31843080</v>
      </c>
      <c r="L314" s="53">
        <v>0</v>
      </c>
      <c r="M314" s="64" t="s">
        <v>1013</v>
      </c>
      <c r="N314" s="51">
        <v>41437</v>
      </c>
      <c r="O314" s="1429" t="s">
        <v>1013</v>
      </c>
      <c r="P314" s="282"/>
      <c r="Q314" s="67" t="s">
        <v>1966</v>
      </c>
      <c r="R314" s="245">
        <v>20000</v>
      </c>
      <c r="U314" s="795"/>
      <c r="V314" s="795"/>
      <c r="W314" s="795"/>
    </row>
    <row r="315" spans="1:23" s="92" customFormat="1" ht="28.5" x14ac:dyDescent="0.2">
      <c r="A315" s="612" t="s">
        <v>1932</v>
      </c>
      <c r="B315" s="71">
        <v>39829</v>
      </c>
      <c r="C315" s="72" t="s">
        <v>451</v>
      </c>
      <c r="D315" s="73" t="s">
        <v>84</v>
      </c>
      <c r="E315" s="45" t="s">
        <v>15</v>
      </c>
      <c r="F315" s="62" t="s">
        <v>393</v>
      </c>
      <c r="G315" s="74">
        <v>18980000</v>
      </c>
      <c r="H315" s="75" t="s">
        <v>13</v>
      </c>
      <c r="I315" s="48">
        <v>40417</v>
      </c>
      <c r="J315" s="889">
        <v>4</v>
      </c>
      <c r="K315" s="373">
        <v>18980000</v>
      </c>
      <c r="L315" s="53">
        <f t="shared" si="10"/>
        <v>0</v>
      </c>
      <c r="M315" s="64" t="s">
        <v>333</v>
      </c>
      <c r="N315" s="281" t="s">
        <v>333</v>
      </c>
      <c r="O315" s="1429" t="s">
        <v>333</v>
      </c>
      <c r="P315" s="282"/>
      <c r="Q315" s="67" t="s">
        <v>1216</v>
      </c>
      <c r="R315" s="245" t="s">
        <v>333</v>
      </c>
      <c r="U315" s="795"/>
      <c r="V315" s="795"/>
      <c r="W315" s="795"/>
    </row>
    <row r="316" spans="1:23" x14ac:dyDescent="0.2">
      <c r="A316" s="612"/>
      <c r="B316" s="71">
        <v>39829</v>
      </c>
      <c r="C316" s="72" t="s">
        <v>427</v>
      </c>
      <c r="D316" s="73" t="s">
        <v>444</v>
      </c>
      <c r="E316" s="277" t="s">
        <v>131</v>
      </c>
      <c r="F316" s="62" t="s">
        <v>286</v>
      </c>
      <c r="G316" s="74">
        <v>26440000</v>
      </c>
      <c r="H316" s="75" t="s">
        <v>13</v>
      </c>
      <c r="I316" s="48">
        <v>40394</v>
      </c>
      <c r="J316" s="889">
        <v>4</v>
      </c>
      <c r="K316" s="373">
        <v>26440000</v>
      </c>
      <c r="L316" s="53">
        <f t="shared" si="10"/>
        <v>0</v>
      </c>
      <c r="M316" s="64" t="s">
        <v>1013</v>
      </c>
      <c r="N316" s="281">
        <v>40422</v>
      </c>
      <c r="O316" s="1429" t="s">
        <v>1013</v>
      </c>
      <c r="P316" s="282"/>
      <c r="Q316" s="67" t="s">
        <v>1273</v>
      </c>
      <c r="R316" s="245">
        <v>400000</v>
      </c>
      <c r="U316" s="795"/>
      <c r="V316" s="795"/>
      <c r="W316" s="795"/>
    </row>
    <row r="317" spans="1:23" ht="28.5" x14ac:dyDescent="0.2">
      <c r="A317" s="612" t="s">
        <v>1998</v>
      </c>
      <c r="B317" s="71">
        <v>39829</v>
      </c>
      <c r="C317" s="72" t="s">
        <v>428</v>
      </c>
      <c r="D317" s="73" t="s">
        <v>445</v>
      </c>
      <c r="E317" s="277" t="s">
        <v>125</v>
      </c>
      <c r="F317" s="62" t="s">
        <v>286</v>
      </c>
      <c r="G317" s="74">
        <v>57000000</v>
      </c>
      <c r="H317" s="75" t="s">
        <v>13</v>
      </c>
      <c r="I317" s="48">
        <v>40996</v>
      </c>
      <c r="J317" s="889">
        <v>78</v>
      </c>
      <c r="K317" s="373">
        <v>52277170.950000003</v>
      </c>
      <c r="L317" s="53">
        <v>0</v>
      </c>
      <c r="M317" s="64" t="s">
        <v>1013</v>
      </c>
      <c r="N317" s="51">
        <v>41437</v>
      </c>
      <c r="O317" s="1429" t="s">
        <v>1013</v>
      </c>
      <c r="P317" s="282"/>
      <c r="Q317" s="67" t="s">
        <v>1966</v>
      </c>
      <c r="R317" s="245">
        <v>1512177</v>
      </c>
      <c r="U317" s="795"/>
      <c r="V317" s="795"/>
      <c r="W317" s="795"/>
    </row>
    <row r="318" spans="1:23" ht="28.5" x14ac:dyDescent="0.2">
      <c r="A318" s="612" t="s">
        <v>2057</v>
      </c>
      <c r="B318" s="71">
        <v>39829</v>
      </c>
      <c r="C318" s="72" t="s">
        <v>429</v>
      </c>
      <c r="D318" s="73" t="s">
        <v>446</v>
      </c>
      <c r="E318" s="45" t="s">
        <v>35</v>
      </c>
      <c r="F318" s="62" t="s">
        <v>286</v>
      </c>
      <c r="G318" s="74">
        <v>45000000</v>
      </c>
      <c r="H318" s="75" t="s">
        <v>13</v>
      </c>
      <c r="I318" s="48">
        <v>41087</v>
      </c>
      <c r="J318" s="889">
        <v>95</v>
      </c>
      <c r="K318" s="373">
        <v>43490360.25</v>
      </c>
      <c r="L318" s="53">
        <v>0</v>
      </c>
      <c r="M318" s="64" t="s">
        <v>1013</v>
      </c>
      <c r="N318" s="51">
        <v>41437</v>
      </c>
      <c r="O318" s="1429" t="s">
        <v>1013</v>
      </c>
      <c r="P318" s="282"/>
      <c r="Q318" s="67" t="s">
        <v>1966</v>
      </c>
      <c r="R318" s="245">
        <v>2087368</v>
      </c>
      <c r="U318" s="795"/>
      <c r="V318" s="795"/>
      <c r="W318" s="795"/>
    </row>
    <row r="319" spans="1:23" ht="28.5" x14ac:dyDescent="0.2">
      <c r="A319" s="612" t="s">
        <v>2046</v>
      </c>
      <c r="B319" s="71">
        <v>39829</v>
      </c>
      <c r="C319" s="72" t="s">
        <v>430</v>
      </c>
      <c r="D319" s="73" t="s">
        <v>447</v>
      </c>
      <c r="E319" s="277" t="s">
        <v>134</v>
      </c>
      <c r="F319" s="62" t="s">
        <v>286</v>
      </c>
      <c r="G319" s="74">
        <v>20600000</v>
      </c>
      <c r="H319" s="75" t="s">
        <v>13</v>
      </c>
      <c r="I319" s="48">
        <v>41073</v>
      </c>
      <c r="J319" s="889">
        <v>91</v>
      </c>
      <c r="K319" s="373">
        <v>16750220.5</v>
      </c>
      <c r="L319" s="53">
        <v>0</v>
      </c>
      <c r="M319" s="64" t="s">
        <v>1013</v>
      </c>
      <c r="N319" s="281">
        <v>41108</v>
      </c>
      <c r="O319" s="1429" t="s">
        <v>1013</v>
      </c>
      <c r="P319" s="282"/>
      <c r="Q319" s="67" t="s">
        <v>1273</v>
      </c>
      <c r="R319" s="245">
        <v>38000</v>
      </c>
      <c r="U319" s="795"/>
      <c r="V319" s="795"/>
      <c r="W319" s="795"/>
    </row>
    <row r="320" spans="1:23" ht="28.5" x14ac:dyDescent="0.2">
      <c r="A320" s="1383" t="s">
        <v>2344</v>
      </c>
      <c r="B320" s="1540">
        <v>39829</v>
      </c>
      <c r="C320" s="1542" t="s">
        <v>431</v>
      </c>
      <c r="D320" s="1544" t="s">
        <v>448</v>
      </c>
      <c r="E320" s="1498" t="s">
        <v>23</v>
      </c>
      <c r="F320" s="1554" t="s">
        <v>286</v>
      </c>
      <c r="G320" s="1471">
        <v>73000000</v>
      </c>
      <c r="H320" s="1533" t="s">
        <v>13</v>
      </c>
      <c r="I320" s="48">
        <v>41344</v>
      </c>
      <c r="J320" s="889">
        <v>224</v>
      </c>
      <c r="K320" s="373">
        <v>24438021.300000001</v>
      </c>
      <c r="L320" s="53">
        <v>2972000</v>
      </c>
      <c r="M320" s="64" t="s">
        <v>189</v>
      </c>
      <c r="N320" s="1522">
        <v>41437</v>
      </c>
      <c r="O320" s="1453" t="s">
        <v>1013</v>
      </c>
      <c r="P320" s="1524"/>
      <c r="Q320" s="1457" t="s">
        <v>1966</v>
      </c>
      <c r="R320" s="1506">
        <v>106891</v>
      </c>
      <c r="U320" s="795"/>
      <c r="V320" s="795"/>
      <c r="W320" s="795"/>
    </row>
    <row r="321" spans="1:23" ht="27" customHeight="1" x14ac:dyDescent="0.2">
      <c r="A321" s="1384"/>
      <c r="B321" s="1541"/>
      <c r="C321" s="1543"/>
      <c r="D321" s="1545"/>
      <c r="E321" s="1499"/>
      <c r="F321" s="1555"/>
      <c r="G321" s="1472"/>
      <c r="H321" s="1534"/>
      <c r="I321" s="48">
        <v>41360</v>
      </c>
      <c r="J321" s="889">
        <v>227</v>
      </c>
      <c r="K321" s="373">
        <v>1109298.4099999999</v>
      </c>
      <c r="L321" s="53">
        <v>0</v>
      </c>
      <c r="M321" s="64" t="s">
        <v>1013</v>
      </c>
      <c r="N321" s="1523"/>
      <c r="O321" s="1454"/>
      <c r="P321" s="1525"/>
      <c r="Q321" s="1458"/>
      <c r="R321" s="1507"/>
      <c r="U321" s="795"/>
      <c r="V321" s="795"/>
      <c r="W321" s="795"/>
    </row>
    <row r="322" spans="1:23" ht="28.5" x14ac:dyDescent="0.2">
      <c r="A322" s="612" t="s">
        <v>2058</v>
      </c>
      <c r="B322" s="71">
        <v>39829</v>
      </c>
      <c r="C322" s="72" t="s">
        <v>432</v>
      </c>
      <c r="D322" s="73" t="s">
        <v>449</v>
      </c>
      <c r="E322" s="59" t="s">
        <v>102</v>
      </c>
      <c r="F322" s="62" t="s">
        <v>286</v>
      </c>
      <c r="G322" s="74">
        <v>32538000</v>
      </c>
      <c r="H322" s="75" t="s">
        <v>13</v>
      </c>
      <c r="I322" s="48">
        <v>41087</v>
      </c>
      <c r="J322" s="889">
        <v>96</v>
      </c>
      <c r="K322" s="373">
        <v>28460337.84</v>
      </c>
      <c r="L322" s="53">
        <v>0</v>
      </c>
      <c r="M322" s="64" t="s">
        <v>1013</v>
      </c>
      <c r="N322" s="281">
        <v>41129</v>
      </c>
      <c r="O322" s="1429" t="s">
        <v>1013</v>
      </c>
      <c r="P322" s="282"/>
      <c r="Q322" s="67" t="s">
        <v>1273</v>
      </c>
      <c r="R322" s="245">
        <v>1100000</v>
      </c>
      <c r="U322" s="795"/>
      <c r="V322" s="795"/>
      <c r="W322" s="795"/>
    </row>
    <row r="323" spans="1:23" x14ac:dyDescent="0.2">
      <c r="A323" s="612"/>
      <c r="B323" s="71">
        <v>39829</v>
      </c>
      <c r="C323" s="72" t="s">
        <v>433</v>
      </c>
      <c r="D323" s="73" t="s">
        <v>450</v>
      </c>
      <c r="E323" s="45" t="s">
        <v>46</v>
      </c>
      <c r="F323" s="62" t="s">
        <v>286</v>
      </c>
      <c r="G323" s="74">
        <v>38263000</v>
      </c>
      <c r="H323" s="75" t="s">
        <v>13</v>
      </c>
      <c r="I323" s="48">
        <v>40177</v>
      </c>
      <c r="J323" s="889">
        <v>5</v>
      </c>
      <c r="K323" s="373">
        <v>38263000</v>
      </c>
      <c r="L323" s="53">
        <f t="shared" si="10"/>
        <v>0</v>
      </c>
      <c r="M323" s="64" t="s">
        <v>1013</v>
      </c>
      <c r="N323" s="281">
        <v>40212</v>
      </c>
      <c r="O323" s="1429" t="s">
        <v>1013</v>
      </c>
      <c r="P323" s="282">
        <v>9</v>
      </c>
      <c r="Q323" s="67" t="s">
        <v>1273</v>
      </c>
      <c r="R323" s="245">
        <v>430797</v>
      </c>
      <c r="U323" s="795"/>
      <c r="V323" s="795"/>
      <c r="W323" s="795"/>
    </row>
    <row r="324" spans="1:23" x14ac:dyDescent="0.2">
      <c r="A324" s="612">
        <v>2</v>
      </c>
      <c r="B324" s="71">
        <v>39829</v>
      </c>
      <c r="C324" s="72" t="s">
        <v>452</v>
      </c>
      <c r="D324" s="73" t="s">
        <v>471</v>
      </c>
      <c r="E324" s="45" t="s">
        <v>19</v>
      </c>
      <c r="F324" s="62" t="s">
        <v>241</v>
      </c>
      <c r="G324" s="74">
        <v>2550000</v>
      </c>
      <c r="H324" s="75" t="s">
        <v>13</v>
      </c>
      <c r="I324" s="48">
        <v>41262</v>
      </c>
      <c r="J324" s="889">
        <v>4</v>
      </c>
      <c r="K324" s="373">
        <v>2550000</v>
      </c>
      <c r="L324" s="53">
        <f t="shared" si="10"/>
        <v>0</v>
      </c>
      <c r="M324" s="64" t="s">
        <v>183</v>
      </c>
      <c r="N324" s="281">
        <v>41262</v>
      </c>
      <c r="O324" s="1429" t="s">
        <v>393</v>
      </c>
      <c r="P324" s="86" t="s">
        <v>187</v>
      </c>
      <c r="Q324" s="67" t="s">
        <v>1273</v>
      </c>
      <c r="R324" s="245">
        <v>128000</v>
      </c>
      <c r="U324" s="795"/>
      <c r="V324" s="795"/>
      <c r="W324" s="795"/>
    </row>
    <row r="325" spans="1:23" x14ac:dyDescent="0.2">
      <c r="A325" s="612">
        <v>2</v>
      </c>
      <c r="B325" s="71">
        <v>39829</v>
      </c>
      <c r="C325" s="72" t="s">
        <v>453</v>
      </c>
      <c r="D325" s="73" t="s">
        <v>472</v>
      </c>
      <c r="E325" s="45" t="s">
        <v>35</v>
      </c>
      <c r="F325" s="62" t="s">
        <v>241</v>
      </c>
      <c r="G325" s="74">
        <v>11730000</v>
      </c>
      <c r="H325" s="75" t="s">
        <v>13</v>
      </c>
      <c r="I325" s="48"/>
      <c r="J325" s="889"/>
      <c r="K325" s="373"/>
      <c r="L325" s="53" t="str">
        <f t="shared" si="10"/>
        <v/>
      </c>
      <c r="M325" s="64"/>
      <c r="N325" s="281"/>
      <c r="O325" s="1429"/>
      <c r="P325" s="282"/>
      <c r="Q325" s="67"/>
      <c r="R325" s="245"/>
      <c r="U325" s="795"/>
      <c r="V325" s="795"/>
      <c r="W325" s="795"/>
    </row>
    <row r="326" spans="1:23" ht="15.75" customHeight="1" x14ac:dyDescent="0.2">
      <c r="A326" s="612">
        <v>2</v>
      </c>
      <c r="B326" s="71">
        <v>39829</v>
      </c>
      <c r="C326" s="72" t="s">
        <v>181</v>
      </c>
      <c r="D326" s="73" t="s">
        <v>473</v>
      </c>
      <c r="E326" s="59" t="s">
        <v>91</v>
      </c>
      <c r="F326" s="62" t="s">
        <v>241</v>
      </c>
      <c r="G326" s="74">
        <v>15000000</v>
      </c>
      <c r="H326" s="75" t="s">
        <v>13</v>
      </c>
      <c r="I326" s="48">
        <v>39903</v>
      </c>
      <c r="J326" s="49">
        <v>4</v>
      </c>
      <c r="K326" s="373">
        <v>15000000</v>
      </c>
      <c r="L326" s="53">
        <f t="shared" si="10"/>
        <v>0</v>
      </c>
      <c r="M326" s="408" t="s">
        <v>183</v>
      </c>
      <c r="N326" s="281">
        <v>39918</v>
      </c>
      <c r="O326" s="599" t="s">
        <v>393</v>
      </c>
      <c r="P326" s="861" t="s">
        <v>187</v>
      </c>
      <c r="Q326" s="67" t="s">
        <v>1273</v>
      </c>
      <c r="R326" s="245">
        <v>750000</v>
      </c>
      <c r="U326" s="795"/>
      <c r="V326" s="795"/>
      <c r="W326" s="795"/>
    </row>
    <row r="327" spans="1:23" x14ac:dyDescent="0.2">
      <c r="A327" s="612" t="s">
        <v>1883</v>
      </c>
      <c r="B327" s="71">
        <v>39829</v>
      </c>
      <c r="C327" s="72" t="s">
        <v>454</v>
      </c>
      <c r="D327" s="73" t="s">
        <v>475</v>
      </c>
      <c r="E327" s="45" t="s">
        <v>23</v>
      </c>
      <c r="F327" s="62" t="s">
        <v>241</v>
      </c>
      <c r="G327" s="74">
        <v>10000000</v>
      </c>
      <c r="H327" s="75" t="s">
        <v>13</v>
      </c>
      <c r="I327" s="48">
        <v>40794</v>
      </c>
      <c r="J327" s="889">
        <v>50</v>
      </c>
      <c r="K327" s="373">
        <v>10000000</v>
      </c>
      <c r="L327" s="53">
        <f t="shared" si="10"/>
        <v>0</v>
      </c>
      <c r="M327" s="408" t="s">
        <v>183</v>
      </c>
      <c r="N327" s="281">
        <v>40794</v>
      </c>
      <c r="O327" s="599" t="s">
        <v>393</v>
      </c>
      <c r="P327" s="861" t="s">
        <v>187</v>
      </c>
      <c r="Q327" s="67" t="s">
        <v>1273</v>
      </c>
      <c r="R327" s="245">
        <v>500000</v>
      </c>
      <c r="U327" s="795"/>
      <c r="V327" s="795"/>
      <c r="W327" s="795"/>
    </row>
    <row r="328" spans="1:23" x14ac:dyDescent="0.2">
      <c r="A328" s="612" t="s">
        <v>1345</v>
      </c>
      <c r="B328" s="71">
        <v>39829</v>
      </c>
      <c r="C328" s="72" t="s">
        <v>455</v>
      </c>
      <c r="D328" s="73" t="s">
        <v>476</v>
      </c>
      <c r="E328" s="45" t="s">
        <v>19</v>
      </c>
      <c r="F328" s="62" t="s">
        <v>241</v>
      </c>
      <c r="G328" s="74">
        <v>4120000</v>
      </c>
      <c r="H328" s="75" t="s">
        <v>13</v>
      </c>
      <c r="I328" s="48">
        <v>40220</v>
      </c>
      <c r="J328" s="889">
        <v>19</v>
      </c>
      <c r="K328" s="53">
        <v>0</v>
      </c>
      <c r="L328" s="53">
        <v>0</v>
      </c>
      <c r="M328" s="64" t="s">
        <v>333</v>
      </c>
      <c r="N328" s="281" t="s">
        <v>333</v>
      </c>
      <c r="O328" s="1429" t="s">
        <v>333</v>
      </c>
      <c r="P328" s="282"/>
      <c r="Q328" s="67"/>
      <c r="R328" s="245" t="s">
        <v>333</v>
      </c>
      <c r="U328" s="795"/>
      <c r="V328" s="795"/>
      <c r="W328" s="795"/>
    </row>
    <row r="329" spans="1:23" s="92" customFormat="1" ht="28.5" x14ac:dyDescent="0.2">
      <c r="A329" s="612" t="s">
        <v>1522</v>
      </c>
      <c r="B329" s="71">
        <v>39829</v>
      </c>
      <c r="C329" s="72" t="s">
        <v>456</v>
      </c>
      <c r="D329" s="73" t="s">
        <v>474</v>
      </c>
      <c r="E329" s="45" t="s">
        <v>19</v>
      </c>
      <c r="F329" s="62" t="s">
        <v>393</v>
      </c>
      <c r="G329" s="74">
        <v>1747000</v>
      </c>
      <c r="H329" s="75" t="s">
        <v>13</v>
      </c>
      <c r="I329" s="48">
        <v>40450</v>
      </c>
      <c r="J329" s="889">
        <v>4</v>
      </c>
      <c r="K329" s="373">
        <v>1747000</v>
      </c>
      <c r="L329" s="53">
        <f t="shared" ref="L329:L334" si="11">IF($K329&lt;&gt;0,$G329-$K329,"")</f>
        <v>0</v>
      </c>
      <c r="M329" s="64" t="s">
        <v>333</v>
      </c>
      <c r="N329" s="281" t="s">
        <v>333</v>
      </c>
      <c r="O329" s="1429" t="s">
        <v>333</v>
      </c>
      <c r="P329" s="282"/>
      <c r="Q329" s="67" t="s">
        <v>1216</v>
      </c>
      <c r="R329" s="245" t="s">
        <v>333</v>
      </c>
      <c r="U329" s="795"/>
      <c r="V329" s="795"/>
      <c r="W329" s="795"/>
    </row>
    <row r="330" spans="1:23" x14ac:dyDescent="0.2">
      <c r="A330" s="612" t="s">
        <v>1880</v>
      </c>
      <c r="B330" s="71">
        <v>39829</v>
      </c>
      <c r="C330" s="72" t="s">
        <v>457</v>
      </c>
      <c r="D330" s="73" t="s">
        <v>477</v>
      </c>
      <c r="E330" s="45" t="s">
        <v>19</v>
      </c>
      <c r="F330" s="62" t="s">
        <v>241</v>
      </c>
      <c r="G330" s="74">
        <v>3800000</v>
      </c>
      <c r="H330" s="75" t="s">
        <v>13</v>
      </c>
      <c r="I330" s="48">
        <v>40745</v>
      </c>
      <c r="J330" s="889">
        <v>49</v>
      </c>
      <c r="K330" s="373">
        <v>3800000</v>
      </c>
      <c r="L330" s="53">
        <f t="shared" si="11"/>
        <v>0</v>
      </c>
      <c r="M330" s="408" t="s">
        <v>183</v>
      </c>
      <c r="N330" s="281">
        <v>40745</v>
      </c>
      <c r="O330" s="599" t="s">
        <v>393</v>
      </c>
      <c r="P330" s="861" t="s">
        <v>187</v>
      </c>
      <c r="Q330" s="67" t="s">
        <v>1273</v>
      </c>
      <c r="R330" s="245">
        <v>190000</v>
      </c>
      <c r="U330" s="795"/>
      <c r="V330" s="795"/>
      <c r="W330" s="795"/>
    </row>
    <row r="331" spans="1:23" x14ac:dyDescent="0.2">
      <c r="A331" s="612">
        <v>2</v>
      </c>
      <c r="B331" s="71">
        <v>39829</v>
      </c>
      <c r="C331" s="72" t="s">
        <v>458</v>
      </c>
      <c r="D331" s="73" t="s">
        <v>478</v>
      </c>
      <c r="E331" s="63" t="s">
        <v>151</v>
      </c>
      <c r="F331" s="62" t="s">
        <v>241</v>
      </c>
      <c r="G331" s="74">
        <v>8000000</v>
      </c>
      <c r="H331" s="75" t="s">
        <v>13</v>
      </c>
      <c r="I331" s="48"/>
      <c r="J331" s="889"/>
      <c r="K331" s="373"/>
      <c r="L331" s="53" t="str">
        <f t="shared" si="11"/>
        <v/>
      </c>
      <c r="M331" s="64"/>
      <c r="N331" s="281"/>
      <c r="O331" s="1429"/>
      <c r="P331" s="282"/>
      <c r="Q331" s="67"/>
      <c r="R331" s="245"/>
      <c r="U331" s="795"/>
      <c r="V331" s="795"/>
      <c r="W331" s="795"/>
    </row>
    <row r="332" spans="1:23" x14ac:dyDescent="0.2">
      <c r="A332" s="612">
        <v>2</v>
      </c>
      <c r="B332" s="71">
        <v>39829</v>
      </c>
      <c r="C332" s="72" t="s">
        <v>459</v>
      </c>
      <c r="D332" s="73" t="s">
        <v>478</v>
      </c>
      <c r="E332" s="63" t="s">
        <v>151</v>
      </c>
      <c r="F332" s="62" t="s">
        <v>241</v>
      </c>
      <c r="G332" s="74">
        <v>6900000</v>
      </c>
      <c r="H332" s="75" t="s">
        <v>13</v>
      </c>
      <c r="I332" s="48"/>
      <c r="J332" s="889"/>
      <c r="K332" s="373"/>
      <c r="L332" s="53" t="str">
        <f t="shared" si="11"/>
        <v/>
      </c>
      <c r="M332" s="64"/>
      <c r="N332" s="281"/>
      <c r="O332" s="1429"/>
      <c r="P332" s="282"/>
      <c r="Q332" s="67"/>
      <c r="R332" s="245"/>
      <c r="U332" s="795"/>
      <c r="V332" s="795"/>
      <c r="W332" s="795"/>
    </row>
    <row r="333" spans="1:23" x14ac:dyDescent="0.2">
      <c r="A333" s="612" t="s">
        <v>1880</v>
      </c>
      <c r="B333" s="71">
        <v>39829</v>
      </c>
      <c r="C333" s="72" t="s">
        <v>460</v>
      </c>
      <c r="D333" s="73" t="s">
        <v>479</v>
      </c>
      <c r="E333" s="45" t="s">
        <v>28</v>
      </c>
      <c r="F333" s="62" t="s">
        <v>241</v>
      </c>
      <c r="G333" s="74">
        <v>4500000</v>
      </c>
      <c r="H333" s="75" t="s">
        <v>13</v>
      </c>
      <c r="I333" s="48">
        <v>40766</v>
      </c>
      <c r="J333" s="889">
        <v>49</v>
      </c>
      <c r="K333" s="373">
        <v>4500000</v>
      </c>
      <c r="L333" s="53">
        <f t="shared" si="11"/>
        <v>0</v>
      </c>
      <c r="M333" s="408" t="s">
        <v>183</v>
      </c>
      <c r="N333" s="281">
        <v>40766</v>
      </c>
      <c r="O333" s="599" t="s">
        <v>393</v>
      </c>
      <c r="P333" s="861" t="s">
        <v>187</v>
      </c>
      <c r="Q333" s="67" t="s">
        <v>1273</v>
      </c>
      <c r="R333" s="245">
        <v>225000</v>
      </c>
      <c r="U333" s="795"/>
      <c r="V333" s="795"/>
      <c r="W333" s="795"/>
    </row>
    <row r="334" spans="1:23" x14ac:dyDescent="0.2">
      <c r="A334" s="1383" t="s">
        <v>1880</v>
      </c>
      <c r="B334" s="1540">
        <v>39829</v>
      </c>
      <c r="C334" s="1542" t="s">
        <v>461</v>
      </c>
      <c r="D334" s="1544" t="s">
        <v>480</v>
      </c>
      <c r="E334" s="1498" t="s">
        <v>39</v>
      </c>
      <c r="F334" s="1554" t="s">
        <v>241</v>
      </c>
      <c r="G334" s="1471">
        <v>5658000</v>
      </c>
      <c r="H334" s="1533" t="s">
        <v>13</v>
      </c>
      <c r="I334" s="48">
        <v>40527</v>
      </c>
      <c r="J334" s="889">
        <v>4</v>
      </c>
      <c r="K334" s="373">
        <v>3000000</v>
      </c>
      <c r="L334" s="53">
        <f t="shared" si="11"/>
        <v>2658000</v>
      </c>
      <c r="M334" s="408" t="s">
        <v>183</v>
      </c>
      <c r="N334" s="1522">
        <v>40801</v>
      </c>
      <c r="O334" s="1655" t="s">
        <v>393</v>
      </c>
      <c r="P334" s="1524" t="s">
        <v>1910</v>
      </c>
      <c r="Q334" s="1457" t="s">
        <v>1273</v>
      </c>
      <c r="R334" s="1506">
        <v>283000</v>
      </c>
      <c r="U334" s="795"/>
      <c r="V334" s="795"/>
      <c r="W334" s="795"/>
    </row>
    <row r="335" spans="1:23" x14ac:dyDescent="0.2">
      <c r="A335" s="1384"/>
      <c r="B335" s="1541"/>
      <c r="C335" s="1543"/>
      <c r="D335" s="1545"/>
      <c r="E335" s="1499"/>
      <c r="F335" s="1555"/>
      <c r="G335" s="1472"/>
      <c r="H335" s="1534"/>
      <c r="I335" s="48">
        <v>40801</v>
      </c>
      <c r="J335" s="889">
        <v>49</v>
      </c>
      <c r="K335" s="373">
        <v>2658000</v>
      </c>
      <c r="L335" s="53">
        <f>L334-K335</f>
        <v>0</v>
      </c>
      <c r="M335" s="408" t="s">
        <v>183</v>
      </c>
      <c r="N335" s="1523"/>
      <c r="O335" s="1656"/>
      <c r="P335" s="1525"/>
      <c r="Q335" s="1458"/>
      <c r="R335" s="1507"/>
      <c r="U335" s="795"/>
      <c r="V335" s="795"/>
      <c r="W335" s="795"/>
    </row>
    <row r="336" spans="1:23" x14ac:dyDescent="0.2">
      <c r="A336" s="612" t="s">
        <v>2273</v>
      </c>
      <c r="B336" s="71">
        <v>39829</v>
      </c>
      <c r="C336" s="72" t="s">
        <v>462</v>
      </c>
      <c r="D336" s="73" t="s">
        <v>481</v>
      </c>
      <c r="E336" s="59" t="s">
        <v>102</v>
      </c>
      <c r="F336" s="62" t="s">
        <v>241</v>
      </c>
      <c r="G336" s="74">
        <v>146053000</v>
      </c>
      <c r="H336" s="75" t="s">
        <v>13</v>
      </c>
      <c r="I336" s="48">
        <v>41313</v>
      </c>
      <c r="J336" s="889"/>
      <c r="K336" s="373">
        <v>79903244.849999994</v>
      </c>
      <c r="L336" s="53">
        <v>0</v>
      </c>
      <c r="M336" s="408" t="s">
        <v>183</v>
      </c>
      <c r="N336" s="281">
        <v>41313</v>
      </c>
      <c r="O336" s="1429" t="s">
        <v>393</v>
      </c>
      <c r="P336" s="86" t="s">
        <v>187</v>
      </c>
      <c r="Q336" s="67" t="s">
        <v>1966</v>
      </c>
      <c r="R336" s="245">
        <v>4925417.0599999996</v>
      </c>
      <c r="U336" s="795"/>
      <c r="V336" s="795"/>
      <c r="W336" s="795"/>
    </row>
    <row r="337" spans="1:23" x14ac:dyDescent="0.2">
      <c r="A337" s="612" t="s">
        <v>2233</v>
      </c>
      <c r="B337" s="71">
        <v>39829</v>
      </c>
      <c r="C337" s="72" t="s">
        <v>463</v>
      </c>
      <c r="D337" s="73" t="s">
        <v>482</v>
      </c>
      <c r="E337" s="45" t="s">
        <v>50</v>
      </c>
      <c r="F337" s="62" t="s">
        <v>241</v>
      </c>
      <c r="G337" s="74">
        <v>20749000</v>
      </c>
      <c r="H337" s="75" t="s">
        <v>13</v>
      </c>
      <c r="I337" s="48">
        <v>41254</v>
      </c>
      <c r="J337" s="889"/>
      <c r="K337" s="373">
        <v>13399226.970000001</v>
      </c>
      <c r="L337" s="53">
        <v>0</v>
      </c>
      <c r="M337" s="64" t="s">
        <v>183</v>
      </c>
      <c r="N337" s="281">
        <v>41254</v>
      </c>
      <c r="O337" s="1429" t="s">
        <v>393</v>
      </c>
      <c r="P337" s="86" t="s">
        <v>187</v>
      </c>
      <c r="Q337" s="67" t="s">
        <v>1966</v>
      </c>
      <c r="R337" s="245">
        <v>858478.27</v>
      </c>
      <c r="U337" s="795"/>
      <c r="V337" s="795"/>
      <c r="W337" s="795"/>
    </row>
    <row r="338" spans="1:23" x14ac:dyDescent="0.2">
      <c r="A338" s="612" t="s">
        <v>2197</v>
      </c>
      <c r="B338" s="71">
        <v>39829</v>
      </c>
      <c r="C338" s="72" t="s">
        <v>464</v>
      </c>
      <c r="D338" s="73" t="s">
        <v>417</v>
      </c>
      <c r="E338" s="45" t="s">
        <v>12</v>
      </c>
      <c r="F338" s="62" t="s">
        <v>241</v>
      </c>
      <c r="G338" s="74">
        <v>3000000</v>
      </c>
      <c r="H338" s="75" t="s">
        <v>13</v>
      </c>
      <c r="I338" s="48">
        <v>41243</v>
      </c>
      <c r="J338" s="889">
        <v>162</v>
      </c>
      <c r="K338" s="373">
        <v>2477000</v>
      </c>
      <c r="L338" s="53">
        <v>0</v>
      </c>
      <c r="M338" s="64" t="s">
        <v>183</v>
      </c>
      <c r="N338" s="281">
        <v>41243</v>
      </c>
      <c r="O338" s="1429" t="s">
        <v>393</v>
      </c>
      <c r="P338" s="86" t="s">
        <v>187</v>
      </c>
      <c r="Q338" s="67" t="s">
        <v>1966</v>
      </c>
      <c r="R338" s="245">
        <v>100100</v>
      </c>
      <c r="U338" s="795"/>
      <c r="V338" s="795"/>
      <c r="W338" s="795"/>
    </row>
    <row r="339" spans="1:23" x14ac:dyDescent="0.2">
      <c r="A339" s="1383">
        <v>2</v>
      </c>
      <c r="B339" s="1540">
        <v>39829</v>
      </c>
      <c r="C339" s="1542" t="s">
        <v>465</v>
      </c>
      <c r="D339" s="1544" t="s">
        <v>483</v>
      </c>
      <c r="E339" s="1684" t="s">
        <v>484</v>
      </c>
      <c r="F339" s="1556" t="s">
        <v>241</v>
      </c>
      <c r="G339" s="1471">
        <v>50000000</v>
      </c>
      <c r="H339" s="1533" t="s">
        <v>13</v>
      </c>
      <c r="I339" s="48">
        <v>40037</v>
      </c>
      <c r="J339" s="49">
        <v>4</v>
      </c>
      <c r="K339" s="373">
        <v>12500000</v>
      </c>
      <c r="L339" s="53">
        <v>37500000</v>
      </c>
      <c r="M339" s="408" t="s">
        <v>183</v>
      </c>
      <c r="N339" s="1522">
        <v>40723</v>
      </c>
      <c r="O339" s="1453" t="s">
        <v>393</v>
      </c>
      <c r="P339" s="1524" t="s">
        <v>187</v>
      </c>
      <c r="Q339" s="1457" t="s">
        <v>1273</v>
      </c>
      <c r="R339" s="1506">
        <v>2500000</v>
      </c>
      <c r="U339" s="795"/>
      <c r="V339" s="795"/>
      <c r="W339" s="795"/>
    </row>
    <row r="340" spans="1:23" x14ac:dyDescent="0.2">
      <c r="A340" s="1384"/>
      <c r="B340" s="1541"/>
      <c r="C340" s="1543"/>
      <c r="D340" s="1545"/>
      <c r="E340" s="1685"/>
      <c r="F340" s="1557"/>
      <c r="G340" s="1472"/>
      <c r="H340" s="1534"/>
      <c r="I340" s="48">
        <v>40723</v>
      </c>
      <c r="J340" s="49"/>
      <c r="K340" s="373">
        <v>37500000</v>
      </c>
      <c r="L340" s="53">
        <f>L339-K340</f>
        <v>0</v>
      </c>
      <c r="M340" s="408" t="s">
        <v>183</v>
      </c>
      <c r="N340" s="1523"/>
      <c r="O340" s="1454"/>
      <c r="P340" s="1525"/>
      <c r="Q340" s="1458"/>
      <c r="R340" s="1507"/>
      <c r="U340" s="795"/>
      <c r="V340" s="795"/>
      <c r="W340" s="795"/>
    </row>
    <row r="341" spans="1:23" x14ac:dyDescent="0.2">
      <c r="A341" s="612">
        <v>2</v>
      </c>
      <c r="B341" s="71">
        <v>39829</v>
      </c>
      <c r="C341" s="72" t="s">
        <v>466</v>
      </c>
      <c r="D341" s="73" t="s">
        <v>489</v>
      </c>
      <c r="E341" s="601" t="s">
        <v>484</v>
      </c>
      <c r="F341" s="62" t="s">
        <v>241</v>
      </c>
      <c r="G341" s="74">
        <v>20093000</v>
      </c>
      <c r="H341" s="75" t="s">
        <v>13</v>
      </c>
      <c r="I341" s="48"/>
      <c r="J341" s="889"/>
      <c r="K341" s="373"/>
      <c r="L341" s="53" t="str">
        <f>IF($K341&lt;&gt;0,$G341-$K341,"")</f>
        <v/>
      </c>
      <c r="M341" s="64"/>
      <c r="N341" s="281"/>
      <c r="O341" s="1429"/>
      <c r="P341" s="282"/>
      <c r="Q341" s="67"/>
      <c r="R341" s="245"/>
      <c r="U341" s="795"/>
      <c r="V341" s="795"/>
      <c r="W341" s="795"/>
    </row>
    <row r="342" spans="1:23" ht="15.75" customHeight="1" x14ac:dyDescent="0.2">
      <c r="A342" s="612">
        <v>2</v>
      </c>
      <c r="B342" s="71">
        <v>39829</v>
      </c>
      <c r="C342" s="72" t="s">
        <v>467</v>
      </c>
      <c r="D342" s="73" t="s">
        <v>485</v>
      </c>
      <c r="E342" s="45" t="s">
        <v>50</v>
      </c>
      <c r="F342" s="62" t="s">
        <v>241</v>
      </c>
      <c r="G342" s="74">
        <v>12000000</v>
      </c>
      <c r="H342" s="75" t="s">
        <v>13</v>
      </c>
      <c r="I342" s="48">
        <v>39960</v>
      </c>
      <c r="J342" s="49">
        <v>4</v>
      </c>
      <c r="K342" s="373">
        <v>12000000</v>
      </c>
      <c r="L342" s="53">
        <v>0</v>
      </c>
      <c r="M342" s="408" t="s">
        <v>183</v>
      </c>
      <c r="N342" s="281">
        <v>39960</v>
      </c>
      <c r="O342" s="599" t="s">
        <v>393</v>
      </c>
      <c r="P342" s="861" t="s">
        <v>187</v>
      </c>
      <c r="Q342" s="67" t="s">
        <v>1273</v>
      </c>
      <c r="R342" s="245">
        <v>600000</v>
      </c>
      <c r="U342" s="795"/>
      <c r="V342" s="795"/>
      <c r="W342" s="795"/>
    </row>
    <row r="343" spans="1:23" s="92" customFormat="1" ht="28.5" x14ac:dyDescent="0.2">
      <c r="A343" s="612" t="s">
        <v>1442</v>
      </c>
      <c r="B343" s="71">
        <v>39829</v>
      </c>
      <c r="C343" s="72" t="s">
        <v>468</v>
      </c>
      <c r="D343" s="73" t="s">
        <v>486</v>
      </c>
      <c r="E343" s="277" t="s">
        <v>136</v>
      </c>
      <c r="F343" s="62" t="s">
        <v>393</v>
      </c>
      <c r="G343" s="74">
        <v>11000000</v>
      </c>
      <c r="H343" s="75" t="s">
        <v>13</v>
      </c>
      <c r="I343" s="48">
        <v>40396</v>
      </c>
      <c r="J343" s="889">
        <v>4</v>
      </c>
      <c r="K343" s="373">
        <v>11000000</v>
      </c>
      <c r="L343" s="53">
        <f t="shared" ref="L343:L378" si="12">IF($K343&lt;&gt;0,$G343-$K343,"")</f>
        <v>0</v>
      </c>
      <c r="M343" s="301" t="s">
        <v>333</v>
      </c>
      <c r="N343" s="302" t="s">
        <v>333</v>
      </c>
      <c r="O343" s="1429" t="s">
        <v>333</v>
      </c>
      <c r="P343" s="303"/>
      <c r="Q343" s="835" t="s">
        <v>1216</v>
      </c>
      <c r="R343" s="245" t="s">
        <v>333</v>
      </c>
      <c r="U343" s="795"/>
      <c r="V343" s="795"/>
      <c r="W343" s="795"/>
    </row>
    <row r="344" spans="1:23" x14ac:dyDescent="0.2">
      <c r="A344" s="612">
        <v>2</v>
      </c>
      <c r="B344" s="71">
        <v>39829</v>
      </c>
      <c r="C344" s="72" t="s">
        <v>469</v>
      </c>
      <c r="D344" s="73" t="s">
        <v>487</v>
      </c>
      <c r="E344" s="59" t="s">
        <v>111</v>
      </c>
      <c r="F344" s="62" t="s">
        <v>241</v>
      </c>
      <c r="G344" s="74">
        <v>13000000</v>
      </c>
      <c r="H344" s="75" t="s">
        <v>13</v>
      </c>
      <c r="I344" s="48">
        <v>40744</v>
      </c>
      <c r="J344" s="889">
        <v>4</v>
      </c>
      <c r="K344" s="373">
        <v>13000000</v>
      </c>
      <c r="L344" s="53">
        <f t="shared" si="12"/>
        <v>0</v>
      </c>
      <c r="M344" s="408" t="s">
        <v>183</v>
      </c>
      <c r="N344" s="281">
        <v>40744</v>
      </c>
      <c r="O344" s="599" t="s">
        <v>393</v>
      </c>
      <c r="P344" s="861" t="s">
        <v>187</v>
      </c>
      <c r="Q344" s="67" t="s">
        <v>1273</v>
      </c>
      <c r="R344" s="245">
        <v>650000</v>
      </c>
      <c r="U344" s="795"/>
      <c r="V344" s="795"/>
      <c r="W344" s="795"/>
    </row>
    <row r="345" spans="1:23" x14ac:dyDescent="0.2">
      <c r="A345" s="1383" t="s">
        <v>1631</v>
      </c>
      <c r="B345" s="1540">
        <v>39829</v>
      </c>
      <c r="C345" s="1652" t="s">
        <v>470</v>
      </c>
      <c r="D345" s="1682" t="s">
        <v>488</v>
      </c>
      <c r="E345" s="1498" t="s">
        <v>35</v>
      </c>
      <c r="F345" s="1554" t="s">
        <v>1013</v>
      </c>
      <c r="G345" s="1659">
        <v>3268000</v>
      </c>
      <c r="H345" s="1533" t="s">
        <v>13</v>
      </c>
      <c r="I345" s="48">
        <v>40589</v>
      </c>
      <c r="J345" s="889">
        <v>36</v>
      </c>
      <c r="K345" s="373">
        <v>500000</v>
      </c>
      <c r="L345" s="53">
        <v>0</v>
      </c>
      <c r="M345" s="64" t="s">
        <v>1013</v>
      </c>
      <c r="N345" s="281"/>
      <c r="O345" s="1429"/>
      <c r="P345" s="282"/>
      <c r="Q345" s="67"/>
      <c r="R345" s="245"/>
      <c r="U345" s="795"/>
      <c r="V345" s="795"/>
      <c r="W345" s="795"/>
    </row>
    <row r="346" spans="1:23" x14ac:dyDescent="0.2">
      <c r="A346" s="1384"/>
      <c r="B346" s="1541"/>
      <c r="C346" s="1653"/>
      <c r="D346" s="1683"/>
      <c r="E346" s="1499"/>
      <c r="F346" s="1555"/>
      <c r="G346" s="1660"/>
      <c r="H346" s="1534"/>
      <c r="I346" s="48">
        <v>41264</v>
      </c>
      <c r="J346" s="889">
        <v>36</v>
      </c>
      <c r="K346" s="373">
        <v>150000</v>
      </c>
      <c r="L346" s="53">
        <v>0</v>
      </c>
      <c r="M346" s="64" t="s">
        <v>333</v>
      </c>
      <c r="N346" s="281"/>
      <c r="O346" s="1429"/>
      <c r="P346" s="282"/>
      <c r="Q346" s="67"/>
      <c r="R346" s="245"/>
      <c r="U346" s="795"/>
      <c r="V346" s="795"/>
      <c r="W346" s="795"/>
    </row>
    <row r="347" spans="1:23" x14ac:dyDescent="0.2">
      <c r="A347" s="612"/>
      <c r="B347" s="71">
        <v>39836</v>
      </c>
      <c r="C347" s="72" t="s">
        <v>494</v>
      </c>
      <c r="D347" s="73" t="s">
        <v>495</v>
      </c>
      <c r="E347" s="277" t="s">
        <v>125</v>
      </c>
      <c r="F347" s="62" t="s">
        <v>286</v>
      </c>
      <c r="G347" s="74">
        <v>111000000</v>
      </c>
      <c r="H347" s="75" t="s">
        <v>13</v>
      </c>
      <c r="I347" s="48">
        <v>40541</v>
      </c>
      <c r="J347" s="889">
        <v>4</v>
      </c>
      <c r="K347" s="373">
        <v>111000000</v>
      </c>
      <c r="L347" s="53">
        <f t="shared" si="12"/>
        <v>0</v>
      </c>
      <c r="M347" s="64" t="s">
        <v>1013</v>
      </c>
      <c r="N347" s="281">
        <v>40611</v>
      </c>
      <c r="O347" s="1429" t="s">
        <v>1013</v>
      </c>
      <c r="P347" s="282"/>
      <c r="Q347" s="67" t="s">
        <v>1273</v>
      </c>
      <c r="R347" s="245">
        <v>3750000</v>
      </c>
      <c r="U347" s="795"/>
      <c r="V347" s="795"/>
      <c r="W347" s="795"/>
    </row>
    <row r="348" spans="1:23" x14ac:dyDescent="0.2">
      <c r="A348" s="612">
        <v>159</v>
      </c>
      <c r="B348" s="71">
        <v>39836</v>
      </c>
      <c r="C348" s="72" t="s">
        <v>530</v>
      </c>
      <c r="D348" s="73" t="s">
        <v>496</v>
      </c>
      <c r="E348" s="45" t="s">
        <v>23</v>
      </c>
      <c r="F348" s="62" t="s">
        <v>286</v>
      </c>
      <c r="G348" s="74">
        <v>25083000</v>
      </c>
      <c r="H348" s="75" t="s">
        <v>13</v>
      </c>
      <c r="I348" s="48"/>
      <c r="J348" s="889"/>
      <c r="K348" s="373"/>
      <c r="L348" s="53" t="str">
        <f t="shared" si="12"/>
        <v/>
      </c>
      <c r="M348" s="64"/>
      <c r="N348" s="281"/>
      <c r="O348" s="1429"/>
      <c r="P348" s="282"/>
      <c r="Q348" s="67"/>
      <c r="R348" s="245"/>
      <c r="U348" s="795"/>
      <c r="V348" s="795"/>
      <c r="W348" s="795"/>
    </row>
    <row r="349" spans="1:23" x14ac:dyDescent="0.2">
      <c r="A349" s="612"/>
      <c r="B349" s="71">
        <v>39836</v>
      </c>
      <c r="C349" s="72" t="s">
        <v>523</v>
      </c>
      <c r="D349" s="73" t="s">
        <v>146</v>
      </c>
      <c r="E349" s="45" t="s">
        <v>12</v>
      </c>
      <c r="F349" s="62" t="s">
        <v>286</v>
      </c>
      <c r="G349" s="74">
        <v>3500000</v>
      </c>
      <c r="H349" s="75" t="s">
        <v>13</v>
      </c>
      <c r="I349" s="48"/>
      <c r="J349" s="889"/>
      <c r="K349" s="373"/>
      <c r="L349" s="53" t="str">
        <f t="shared" si="12"/>
        <v/>
      </c>
      <c r="M349" s="64"/>
      <c r="N349" s="281"/>
      <c r="O349" s="1429"/>
      <c r="P349" s="282"/>
      <c r="Q349" s="67"/>
      <c r="R349" s="245"/>
      <c r="U349" s="795"/>
      <c r="V349" s="795"/>
      <c r="W349" s="795"/>
    </row>
    <row r="350" spans="1:23" ht="28.5" x14ac:dyDescent="0.2">
      <c r="A350" s="612" t="s">
        <v>2056</v>
      </c>
      <c r="B350" s="71">
        <v>39836</v>
      </c>
      <c r="C350" s="72" t="s">
        <v>497</v>
      </c>
      <c r="D350" s="73" t="s">
        <v>498</v>
      </c>
      <c r="E350" s="45" t="s">
        <v>43</v>
      </c>
      <c r="F350" s="62" t="s">
        <v>286</v>
      </c>
      <c r="G350" s="74">
        <v>23184000</v>
      </c>
      <c r="H350" s="75" t="s">
        <v>13</v>
      </c>
      <c r="I350" s="48">
        <v>41087</v>
      </c>
      <c r="J350" s="889">
        <v>94</v>
      </c>
      <c r="K350" s="373">
        <v>20689633.440000001</v>
      </c>
      <c r="L350" s="53">
        <v>0</v>
      </c>
      <c r="M350" s="64" t="s">
        <v>1013</v>
      </c>
      <c r="N350" s="281">
        <v>41157</v>
      </c>
      <c r="O350" s="1429" t="s">
        <v>1013</v>
      </c>
      <c r="P350" s="282"/>
      <c r="Q350" s="67" t="s">
        <v>1273</v>
      </c>
      <c r="R350" s="245">
        <v>563174</v>
      </c>
      <c r="U350" s="795"/>
      <c r="V350" s="795"/>
      <c r="W350" s="795"/>
    </row>
    <row r="351" spans="1:23" ht="28.5" x14ac:dyDescent="0.2">
      <c r="A351" s="612" t="s">
        <v>1999</v>
      </c>
      <c r="B351" s="71">
        <v>39836</v>
      </c>
      <c r="C351" s="72" t="s">
        <v>499</v>
      </c>
      <c r="D351" s="73" t="s">
        <v>128</v>
      </c>
      <c r="E351" s="277" t="s">
        <v>129</v>
      </c>
      <c r="F351" s="62" t="s">
        <v>286</v>
      </c>
      <c r="G351" s="74">
        <v>52625000</v>
      </c>
      <c r="H351" s="75" t="s">
        <v>13</v>
      </c>
      <c r="I351" s="48">
        <v>40996</v>
      </c>
      <c r="J351" s="889">
        <v>79</v>
      </c>
      <c r="K351" s="373">
        <v>47435298.789999999</v>
      </c>
      <c r="L351" s="53">
        <v>0</v>
      </c>
      <c r="M351" s="64" t="s">
        <v>1013</v>
      </c>
      <c r="N351" s="281">
        <v>41164</v>
      </c>
      <c r="O351" s="1429" t="s">
        <v>1013</v>
      </c>
      <c r="P351" s="282"/>
      <c r="Q351" s="67" t="s">
        <v>1273</v>
      </c>
      <c r="R351" s="245">
        <v>1800000</v>
      </c>
      <c r="U351" s="795"/>
      <c r="V351" s="795"/>
      <c r="W351" s="795"/>
    </row>
    <row r="352" spans="1:23" x14ac:dyDescent="0.2">
      <c r="A352" s="612">
        <v>2</v>
      </c>
      <c r="B352" s="71">
        <v>39836</v>
      </c>
      <c r="C352" s="72" t="s">
        <v>500</v>
      </c>
      <c r="D352" s="73" t="s">
        <v>26</v>
      </c>
      <c r="E352" s="45" t="s">
        <v>19</v>
      </c>
      <c r="F352" s="62" t="s">
        <v>241</v>
      </c>
      <c r="G352" s="74">
        <v>7701000</v>
      </c>
      <c r="H352" s="75" t="s">
        <v>13</v>
      </c>
      <c r="I352" s="48"/>
      <c r="J352" s="889"/>
      <c r="K352" s="373"/>
      <c r="L352" s="53" t="str">
        <f t="shared" si="12"/>
        <v/>
      </c>
      <c r="M352" s="64"/>
      <c r="N352" s="281"/>
      <c r="O352" s="1429"/>
      <c r="P352" s="282"/>
      <c r="Q352" s="67"/>
      <c r="R352" s="245"/>
      <c r="U352" s="795"/>
      <c r="V352" s="795"/>
      <c r="W352" s="795"/>
    </row>
    <row r="353" spans="1:23" ht="42.75" x14ac:dyDescent="0.2">
      <c r="A353" s="612" t="s">
        <v>2176</v>
      </c>
      <c r="B353" s="71">
        <v>39836</v>
      </c>
      <c r="C353" s="73" t="s">
        <v>1283</v>
      </c>
      <c r="D353" s="73" t="s">
        <v>501</v>
      </c>
      <c r="E353" s="45" t="s">
        <v>58</v>
      </c>
      <c r="F353" s="62" t="s">
        <v>241</v>
      </c>
      <c r="G353" s="74">
        <v>5677000</v>
      </c>
      <c r="H353" s="75" t="s">
        <v>13</v>
      </c>
      <c r="I353" s="48">
        <v>41222</v>
      </c>
      <c r="J353" s="889">
        <v>153</v>
      </c>
      <c r="K353" s="373">
        <v>4992787.5199999996</v>
      </c>
      <c r="L353" s="53">
        <v>0</v>
      </c>
      <c r="M353" s="64" t="s">
        <v>183</v>
      </c>
      <c r="N353" s="281">
        <v>41222</v>
      </c>
      <c r="O353" s="1429" t="s">
        <v>393</v>
      </c>
      <c r="P353" s="282" t="s">
        <v>187</v>
      </c>
      <c r="Q353" s="67" t="s">
        <v>1966</v>
      </c>
      <c r="R353" s="245">
        <v>282284.64</v>
      </c>
      <c r="U353" s="795"/>
      <c r="V353" s="795"/>
      <c r="W353" s="795"/>
    </row>
    <row r="354" spans="1:23" ht="28.5" x14ac:dyDescent="0.2">
      <c r="A354" s="612">
        <v>2</v>
      </c>
      <c r="B354" s="71">
        <v>39836</v>
      </c>
      <c r="C354" s="72" t="s">
        <v>533</v>
      </c>
      <c r="D354" s="73" t="s">
        <v>524</v>
      </c>
      <c r="E354" s="45" t="s">
        <v>19</v>
      </c>
      <c r="F354" s="62" t="s">
        <v>241</v>
      </c>
      <c r="G354" s="74">
        <v>4656000</v>
      </c>
      <c r="H354" s="75" t="s">
        <v>13</v>
      </c>
      <c r="I354" s="48"/>
      <c r="J354" s="889"/>
      <c r="K354" s="373"/>
      <c r="L354" s="53" t="str">
        <f t="shared" si="12"/>
        <v/>
      </c>
      <c r="M354" s="64"/>
      <c r="N354" s="281"/>
      <c r="O354" s="1429"/>
      <c r="P354" s="282"/>
      <c r="Q354" s="67"/>
      <c r="R354" s="245"/>
      <c r="U354" s="795"/>
      <c r="V354" s="795"/>
      <c r="W354" s="795"/>
    </row>
    <row r="355" spans="1:23" x14ac:dyDescent="0.2">
      <c r="A355" s="612">
        <v>2</v>
      </c>
      <c r="B355" s="71">
        <v>39836</v>
      </c>
      <c r="C355" s="72" t="s">
        <v>503</v>
      </c>
      <c r="D355" s="73" t="s">
        <v>502</v>
      </c>
      <c r="E355" s="45" t="s">
        <v>19</v>
      </c>
      <c r="F355" s="62" t="s">
        <v>241</v>
      </c>
      <c r="G355" s="74">
        <v>1968000</v>
      </c>
      <c r="H355" s="75" t="s">
        <v>13</v>
      </c>
      <c r="I355" s="48">
        <v>41214</v>
      </c>
      <c r="J355" s="889">
        <v>49</v>
      </c>
      <c r="K355" s="373">
        <v>1968000</v>
      </c>
      <c r="L355" s="53">
        <f t="shared" si="12"/>
        <v>0</v>
      </c>
      <c r="M355" s="408" t="s">
        <v>183</v>
      </c>
      <c r="N355" s="281">
        <v>41214</v>
      </c>
      <c r="O355" s="599" t="s">
        <v>393</v>
      </c>
      <c r="P355" s="861" t="s">
        <v>187</v>
      </c>
      <c r="Q355" s="67" t="s">
        <v>1273</v>
      </c>
      <c r="R355" s="245">
        <v>98000</v>
      </c>
      <c r="U355" s="795"/>
      <c r="V355" s="795"/>
      <c r="W355" s="795"/>
    </row>
    <row r="356" spans="1:23" ht="15.75" customHeight="1" x14ac:dyDescent="0.2">
      <c r="A356" s="612">
        <v>2</v>
      </c>
      <c r="B356" s="71">
        <v>39836</v>
      </c>
      <c r="C356" s="72" t="s">
        <v>531</v>
      </c>
      <c r="D356" s="73" t="s">
        <v>474</v>
      </c>
      <c r="E356" s="45" t="s">
        <v>19</v>
      </c>
      <c r="F356" s="62" t="s">
        <v>241</v>
      </c>
      <c r="G356" s="74">
        <v>4900000</v>
      </c>
      <c r="H356" s="75" t="s">
        <v>13</v>
      </c>
      <c r="I356" s="48">
        <v>39925</v>
      </c>
      <c r="J356" s="49">
        <v>4</v>
      </c>
      <c r="K356" s="373">
        <v>4900000</v>
      </c>
      <c r="L356" s="53">
        <f t="shared" si="12"/>
        <v>0</v>
      </c>
      <c r="M356" s="408" t="s">
        <v>183</v>
      </c>
      <c r="N356" s="281">
        <v>39925</v>
      </c>
      <c r="O356" s="599" t="s">
        <v>393</v>
      </c>
      <c r="P356" s="861" t="s">
        <v>187</v>
      </c>
      <c r="Q356" s="67" t="s">
        <v>1273</v>
      </c>
      <c r="R356" s="245">
        <v>245000</v>
      </c>
      <c r="U356" s="795"/>
      <c r="V356" s="795"/>
      <c r="W356" s="795"/>
    </row>
    <row r="357" spans="1:23" x14ac:dyDescent="0.2">
      <c r="A357" s="612">
        <v>2</v>
      </c>
      <c r="B357" s="71">
        <v>39836</v>
      </c>
      <c r="C357" s="72" t="s">
        <v>504</v>
      </c>
      <c r="D357" s="73" t="s">
        <v>505</v>
      </c>
      <c r="E357" s="45" t="s">
        <v>58</v>
      </c>
      <c r="F357" s="62" t="s">
        <v>241</v>
      </c>
      <c r="G357" s="74">
        <v>6514000</v>
      </c>
      <c r="H357" s="75" t="s">
        <v>13</v>
      </c>
      <c r="I357" s="48"/>
      <c r="J357" s="889"/>
      <c r="K357" s="373"/>
      <c r="L357" s="53" t="str">
        <f t="shared" si="12"/>
        <v/>
      </c>
      <c r="M357" s="64"/>
      <c r="N357" s="281"/>
      <c r="O357" s="1429"/>
      <c r="P357" s="282"/>
      <c r="Q357" s="67"/>
      <c r="R357" s="245"/>
      <c r="U357" s="795"/>
      <c r="V357" s="795"/>
      <c r="W357" s="795"/>
    </row>
    <row r="358" spans="1:23" x14ac:dyDescent="0.2">
      <c r="A358" s="612">
        <v>2</v>
      </c>
      <c r="B358" s="71">
        <v>39836</v>
      </c>
      <c r="C358" s="72" t="s">
        <v>506</v>
      </c>
      <c r="D358" s="73" t="s">
        <v>507</v>
      </c>
      <c r="E358" s="45" t="s">
        <v>23</v>
      </c>
      <c r="F358" s="62" t="s">
        <v>241</v>
      </c>
      <c r="G358" s="74">
        <v>10189000</v>
      </c>
      <c r="H358" s="75" t="s">
        <v>13</v>
      </c>
      <c r="I358" s="48">
        <v>40170</v>
      </c>
      <c r="J358" s="889">
        <v>4</v>
      </c>
      <c r="K358" s="373">
        <v>10189000</v>
      </c>
      <c r="L358" s="53">
        <f t="shared" si="12"/>
        <v>0</v>
      </c>
      <c r="M358" s="408" t="s">
        <v>183</v>
      </c>
      <c r="N358" s="281">
        <v>40170</v>
      </c>
      <c r="O358" s="1429" t="s">
        <v>393</v>
      </c>
      <c r="P358" s="861" t="s">
        <v>187</v>
      </c>
      <c r="Q358" s="67" t="s">
        <v>1273</v>
      </c>
      <c r="R358" s="245">
        <v>509000</v>
      </c>
      <c r="U358" s="795"/>
      <c r="V358" s="795"/>
      <c r="W358" s="795"/>
    </row>
    <row r="359" spans="1:23" x14ac:dyDescent="0.2">
      <c r="A359" s="1383">
        <v>2</v>
      </c>
      <c r="B359" s="1540">
        <v>39836</v>
      </c>
      <c r="C359" s="1542" t="s">
        <v>532</v>
      </c>
      <c r="D359" s="1544" t="s">
        <v>508</v>
      </c>
      <c r="E359" s="1498" t="s">
        <v>41</v>
      </c>
      <c r="F359" s="1554" t="s">
        <v>241</v>
      </c>
      <c r="G359" s="1471">
        <v>6216000</v>
      </c>
      <c r="H359" s="1533" t="s">
        <v>13</v>
      </c>
      <c r="I359" s="48">
        <v>41024</v>
      </c>
      <c r="J359" s="889">
        <v>4</v>
      </c>
      <c r="K359" s="373">
        <v>1100000</v>
      </c>
      <c r="L359" s="53">
        <f t="shared" si="12"/>
        <v>5116000</v>
      </c>
      <c r="M359" s="408" t="s">
        <v>183</v>
      </c>
      <c r="N359" s="1522">
        <v>41248</v>
      </c>
      <c r="O359" s="1453" t="s">
        <v>393</v>
      </c>
      <c r="P359" s="1524" t="s">
        <v>187</v>
      </c>
      <c r="Q359" s="1457" t="s">
        <v>1273</v>
      </c>
      <c r="R359" s="1506">
        <v>311000</v>
      </c>
      <c r="U359" s="795"/>
      <c r="V359" s="795"/>
      <c r="W359" s="795"/>
    </row>
    <row r="360" spans="1:23" x14ac:dyDescent="0.2">
      <c r="A360" s="1384"/>
      <c r="B360" s="1541"/>
      <c r="C360" s="1543"/>
      <c r="D360" s="1545"/>
      <c r="E360" s="1499"/>
      <c r="F360" s="1555"/>
      <c r="G360" s="1472"/>
      <c r="H360" s="1534"/>
      <c r="I360" s="48">
        <v>41248</v>
      </c>
      <c r="J360" s="889">
        <v>4</v>
      </c>
      <c r="K360" s="373">
        <v>5116000</v>
      </c>
      <c r="L360" s="53">
        <v>0</v>
      </c>
      <c r="M360" s="408" t="s">
        <v>183</v>
      </c>
      <c r="N360" s="1523"/>
      <c r="O360" s="1454"/>
      <c r="P360" s="1525"/>
      <c r="Q360" s="1458"/>
      <c r="R360" s="1507"/>
      <c r="U360" s="795"/>
      <c r="V360" s="795"/>
      <c r="W360" s="795"/>
    </row>
    <row r="361" spans="1:23" x14ac:dyDescent="0.2">
      <c r="A361" s="612">
        <v>2</v>
      </c>
      <c r="B361" s="71">
        <v>39836</v>
      </c>
      <c r="C361" s="72" t="s">
        <v>526</v>
      </c>
      <c r="D361" s="73" t="s">
        <v>509</v>
      </c>
      <c r="E361" s="45" t="s">
        <v>39</v>
      </c>
      <c r="F361" s="62" t="s">
        <v>241</v>
      </c>
      <c r="G361" s="74">
        <v>8752000</v>
      </c>
      <c r="H361" s="75" t="s">
        <v>13</v>
      </c>
      <c r="I361" s="48">
        <v>41283</v>
      </c>
      <c r="J361" s="889">
        <v>4</v>
      </c>
      <c r="K361" s="373">
        <v>3063000</v>
      </c>
      <c r="L361" s="53">
        <f t="shared" si="12"/>
        <v>5689000</v>
      </c>
      <c r="M361" s="64" t="s">
        <v>183</v>
      </c>
      <c r="N361" s="281"/>
      <c r="O361" s="1429"/>
      <c r="P361" s="282"/>
      <c r="Q361" s="67"/>
      <c r="R361" s="245"/>
      <c r="U361" s="795"/>
      <c r="V361" s="795"/>
      <c r="W361" s="795"/>
    </row>
    <row r="362" spans="1:23" x14ac:dyDescent="0.2">
      <c r="A362" s="612">
        <v>2</v>
      </c>
      <c r="B362" s="71">
        <v>39836</v>
      </c>
      <c r="C362" s="72" t="s">
        <v>510</v>
      </c>
      <c r="D362" s="73" t="s">
        <v>511</v>
      </c>
      <c r="E362" s="45" t="s">
        <v>19</v>
      </c>
      <c r="F362" s="62" t="s">
        <v>241</v>
      </c>
      <c r="G362" s="74">
        <v>3300000</v>
      </c>
      <c r="H362" s="75" t="s">
        <v>13</v>
      </c>
      <c r="I362" s="48">
        <v>40520</v>
      </c>
      <c r="J362" s="889">
        <v>4</v>
      </c>
      <c r="K362" s="373">
        <v>3300000</v>
      </c>
      <c r="L362" s="53">
        <f t="shared" si="12"/>
        <v>0</v>
      </c>
      <c r="M362" s="408" t="s">
        <v>183</v>
      </c>
      <c r="N362" s="281">
        <v>40520</v>
      </c>
      <c r="O362" s="1429" t="s">
        <v>393</v>
      </c>
      <c r="P362" s="282" t="s">
        <v>187</v>
      </c>
      <c r="Q362" s="67" t="s">
        <v>1273</v>
      </c>
      <c r="R362" s="245">
        <v>165000</v>
      </c>
      <c r="U362" s="795"/>
      <c r="V362" s="795"/>
      <c r="W362" s="795"/>
    </row>
    <row r="363" spans="1:23" x14ac:dyDescent="0.2">
      <c r="A363" s="612" t="s">
        <v>1887</v>
      </c>
      <c r="B363" s="71">
        <v>39836</v>
      </c>
      <c r="C363" s="72" t="s">
        <v>512</v>
      </c>
      <c r="D363" s="73" t="s">
        <v>72</v>
      </c>
      <c r="E363" s="45" t="s">
        <v>28</v>
      </c>
      <c r="F363" s="62" t="s">
        <v>241</v>
      </c>
      <c r="G363" s="74">
        <v>6800000</v>
      </c>
      <c r="H363" s="75" t="s">
        <v>13</v>
      </c>
      <c r="I363" s="48"/>
      <c r="J363" s="889"/>
      <c r="K363" s="373"/>
      <c r="L363" s="53" t="str">
        <f t="shared" si="12"/>
        <v/>
      </c>
      <c r="M363" s="64"/>
      <c r="N363" s="281"/>
      <c r="O363" s="1429"/>
      <c r="P363" s="282"/>
      <c r="Q363" s="67"/>
      <c r="R363" s="245"/>
      <c r="U363" s="795"/>
      <c r="V363" s="795"/>
      <c r="W363" s="795"/>
    </row>
    <row r="364" spans="1:23" x14ac:dyDescent="0.2">
      <c r="A364" s="612">
        <v>2</v>
      </c>
      <c r="B364" s="71">
        <v>39836</v>
      </c>
      <c r="C364" s="72" t="s">
        <v>513</v>
      </c>
      <c r="D364" s="73" t="s">
        <v>514</v>
      </c>
      <c r="E364" s="59" t="s">
        <v>102</v>
      </c>
      <c r="F364" s="62" t="s">
        <v>241</v>
      </c>
      <c r="G364" s="74">
        <v>1037000</v>
      </c>
      <c r="H364" s="75" t="s">
        <v>13</v>
      </c>
      <c r="I364" s="48"/>
      <c r="J364" s="889"/>
      <c r="K364" s="373"/>
      <c r="L364" s="53" t="str">
        <f t="shared" si="12"/>
        <v/>
      </c>
      <c r="M364" s="64"/>
      <c r="N364" s="281"/>
      <c r="O364" s="1429"/>
      <c r="P364" s="282"/>
      <c r="Q364" s="67"/>
      <c r="R364" s="245"/>
      <c r="U364" s="795"/>
      <c r="V364" s="795"/>
      <c r="W364" s="795"/>
    </row>
    <row r="365" spans="1:23" x14ac:dyDescent="0.2">
      <c r="A365" s="612" t="s">
        <v>1883</v>
      </c>
      <c r="B365" s="71">
        <v>39836</v>
      </c>
      <c r="C365" s="72" t="s">
        <v>515</v>
      </c>
      <c r="D365" s="73" t="s">
        <v>516</v>
      </c>
      <c r="E365" s="277" t="s">
        <v>136</v>
      </c>
      <c r="F365" s="62" t="s">
        <v>241</v>
      </c>
      <c r="G365" s="74">
        <v>57500000</v>
      </c>
      <c r="H365" s="75" t="s">
        <v>13</v>
      </c>
      <c r="I365" s="48">
        <v>40745</v>
      </c>
      <c r="J365" s="889">
        <v>50</v>
      </c>
      <c r="K365" s="373">
        <v>57500000</v>
      </c>
      <c r="L365" s="53">
        <f t="shared" si="12"/>
        <v>0</v>
      </c>
      <c r="M365" s="408" t="s">
        <v>183</v>
      </c>
      <c r="N365" s="281">
        <v>40745</v>
      </c>
      <c r="O365" s="1429" t="s">
        <v>393</v>
      </c>
      <c r="P365" s="282" t="s">
        <v>187</v>
      </c>
      <c r="Q365" s="67" t="s">
        <v>1273</v>
      </c>
      <c r="R365" s="245">
        <v>2875000</v>
      </c>
      <c r="U365" s="795"/>
      <c r="V365" s="795"/>
      <c r="W365" s="795"/>
    </row>
    <row r="366" spans="1:23" x14ac:dyDescent="0.2">
      <c r="A366" s="612">
        <v>2</v>
      </c>
      <c r="B366" s="71">
        <v>39836</v>
      </c>
      <c r="C366" s="72" t="s">
        <v>525</v>
      </c>
      <c r="D366" s="73" t="s">
        <v>517</v>
      </c>
      <c r="E366" s="45" t="s">
        <v>52</v>
      </c>
      <c r="F366" s="62" t="s">
        <v>241</v>
      </c>
      <c r="G366" s="74">
        <v>10650000</v>
      </c>
      <c r="H366" s="75" t="s">
        <v>13</v>
      </c>
      <c r="I366" s="48"/>
      <c r="J366" s="889"/>
      <c r="K366" s="373"/>
      <c r="L366" s="53" t="str">
        <f t="shared" si="12"/>
        <v/>
      </c>
      <c r="M366" s="64"/>
      <c r="N366" s="281"/>
      <c r="O366" s="1429"/>
      <c r="P366" s="282"/>
      <c r="Q366" s="67"/>
      <c r="R366" s="245"/>
      <c r="U366" s="795"/>
      <c r="V366" s="795"/>
      <c r="W366" s="795"/>
    </row>
    <row r="367" spans="1:23" x14ac:dyDescent="0.2">
      <c r="A367" s="612" t="s">
        <v>1880</v>
      </c>
      <c r="B367" s="71">
        <v>39836</v>
      </c>
      <c r="C367" s="72" t="s">
        <v>518</v>
      </c>
      <c r="D367" s="73" t="s">
        <v>519</v>
      </c>
      <c r="E367" s="45" t="s">
        <v>78</v>
      </c>
      <c r="F367" s="62" t="s">
        <v>241</v>
      </c>
      <c r="G367" s="74">
        <v>15500000</v>
      </c>
      <c r="H367" s="75" t="s">
        <v>13</v>
      </c>
      <c r="I367" s="48">
        <v>40794</v>
      </c>
      <c r="J367" s="889">
        <v>49</v>
      </c>
      <c r="K367" s="373">
        <v>15500000</v>
      </c>
      <c r="L367" s="53">
        <f t="shared" si="12"/>
        <v>0</v>
      </c>
      <c r="M367" s="408" t="s">
        <v>183</v>
      </c>
      <c r="N367" s="281">
        <v>40794</v>
      </c>
      <c r="O367" s="1429" t="s">
        <v>393</v>
      </c>
      <c r="P367" s="282" t="s">
        <v>187</v>
      </c>
      <c r="Q367" s="67" t="s">
        <v>1273</v>
      </c>
      <c r="R367" s="245">
        <v>775000</v>
      </c>
      <c r="U367" s="795"/>
      <c r="V367" s="795"/>
      <c r="W367" s="795"/>
    </row>
    <row r="368" spans="1:23" x14ac:dyDescent="0.2">
      <c r="A368" s="612" t="s">
        <v>1880</v>
      </c>
      <c r="B368" s="71">
        <v>39836</v>
      </c>
      <c r="C368" s="736" t="s">
        <v>527</v>
      </c>
      <c r="D368" s="73" t="s">
        <v>520</v>
      </c>
      <c r="E368" s="45" t="s">
        <v>23</v>
      </c>
      <c r="F368" s="62" t="s">
        <v>241</v>
      </c>
      <c r="G368" s="74">
        <v>5000000</v>
      </c>
      <c r="H368" s="75" t="s">
        <v>13</v>
      </c>
      <c r="I368" s="48">
        <v>40780</v>
      </c>
      <c r="J368" s="889">
        <v>49</v>
      </c>
      <c r="K368" s="373">
        <v>5000000</v>
      </c>
      <c r="L368" s="53">
        <f t="shared" si="12"/>
        <v>0</v>
      </c>
      <c r="M368" s="408" t="s">
        <v>183</v>
      </c>
      <c r="N368" s="281">
        <v>40780</v>
      </c>
      <c r="O368" s="1429" t="s">
        <v>393</v>
      </c>
      <c r="P368" s="86" t="s">
        <v>187</v>
      </c>
      <c r="Q368" s="67" t="s">
        <v>1273</v>
      </c>
      <c r="R368" s="245">
        <v>250000</v>
      </c>
      <c r="U368" s="795"/>
      <c r="V368" s="795"/>
      <c r="W368" s="795"/>
    </row>
    <row r="369" spans="1:23" x14ac:dyDescent="0.2">
      <c r="A369" s="1383">
        <v>2</v>
      </c>
      <c r="B369" s="1540">
        <v>39836</v>
      </c>
      <c r="C369" s="1652" t="s">
        <v>528</v>
      </c>
      <c r="D369" s="1682" t="s">
        <v>521</v>
      </c>
      <c r="E369" s="1578" t="s">
        <v>95</v>
      </c>
      <c r="F369" s="1657" t="s">
        <v>241</v>
      </c>
      <c r="G369" s="1659">
        <v>3240000</v>
      </c>
      <c r="H369" s="1533" t="s">
        <v>13</v>
      </c>
      <c r="I369" s="48">
        <v>40163</v>
      </c>
      <c r="J369" s="889">
        <v>4</v>
      </c>
      <c r="K369" s="373">
        <v>1000000</v>
      </c>
      <c r="L369" s="53">
        <f t="shared" si="12"/>
        <v>2240000</v>
      </c>
      <c r="M369" s="408" t="s">
        <v>183</v>
      </c>
      <c r="N369" s="1522">
        <v>40345</v>
      </c>
      <c r="O369" s="1453" t="s">
        <v>393</v>
      </c>
      <c r="P369" s="1526" t="s">
        <v>187</v>
      </c>
      <c r="Q369" s="1457" t="s">
        <v>1273</v>
      </c>
      <c r="R369" s="1506">
        <v>162000</v>
      </c>
      <c r="U369" s="795"/>
      <c r="V369" s="795"/>
      <c r="W369" s="795"/>
    </row>
    <row r="370" spans="1:23" x14ac:dyDescent="0.2">
      <c r="A370" s="1384"/>
      <c r="B370" s="1541"/>
      <c r="C370" s="1653"/>
      <c r="D370" s="1683"/>
      <c r="E370" s="1579"/>
      <c r="F370" s="1658"/>
      <c r="G370" s="1660"/>
      <c r="H370" s="1534"/>
      <c r="I370" s="48">
        <v>40345</v>
      </c>
      <c r="J370" s="889">
        <v>4</v>
      </c>
      <c r="K370" s="373">
        <v>2240000</v>
      </c>
      <c r="L370" s="53">
        <v>0</v>
      </c>
      <c r="M370" s="408" t="s">
        <v>183</v>
      </c>
      <c r="N370" s="1523"/>
      <c r="O370" s="1454"/>
      <c r="P370" s="1527"/>
      <c r="Q370" s="1458"/>
      <c r="R370" s="1507"/>
      <c r="U370" s="795"/>
      <c r="V370" s="795"/>
      <c r="W370" s="795"/>
    </row>
    <row r="371" spans="1:23" x14ac:dyDescent="0.2">
      <c r="A371" s="612" t="s">
        <v>2347</v>
      </c>
      <c r="B371" s="71">
        <v>39836</v>
      </c>
      <c r="C371" s="72" t="s">
        <v>529</v>
      </c>
      <c r="D371" s="73" t="s">
        <v>522</v>
      </c>
      <c r="E371" s="277" t="s">
        <v>131</v>
      </c>
      <c r="F371" s="62" t="s">
        <v>241</v>
      </c>
      <c r="G371" s="74">
        <v>10973000</v>
      </c>
      <c r="H371" s="75" t="s">
        <v>13</v>
      </c>
      <c r="I371" s="48">
        <v>41360</v>
      </c>
      <c r="J371" s="889">
        <v>229</v>
      </c>
      <c r="K371" s="373">
        <v>1879144.69</v>
      </c>
      <c r="L371" s="53">
        <v>0</v>
      </c>
      <c r="M371" s="408" t="s">
        <v>183</v>
      </c>
      <c r="N371" s="281">
        <v>41360</v>
      </c>
      <c r="O371" s="1429" t="s">
        <v>393</v>
      </c>
      <c r="P371" s="282" t="s">
        <v>187</v>
      </c>
      <c r="Q371" s="67" t="s">
        <v>1966</v>
      </c>
      <c r="R371" s="245">
        <v>139063.16</v>
      </c>
      <c r="U371" s="795"/>
      <c r="V371" s="795"/>
      <c r="W371" s="795"/>
    </row>
    <row r="372" spans="1:23" ht="28.5" x14ac:dyDescent="0.2">
      <c r="A372" s="1383"/>
      <c r="B372" s="1540">
        <v>39843</v>
      </c>
      <c r="C372" s="1542" t="s">
        <v>621</v>
      </c>
      <c r="D372" s="1544" t="s">
        <v>549</v>
      </c>
      <c r="E372" s="1498" t="s">
        <v>43</v>
      </c>
      <c r="F372" s="1554" t="s">
        <v>286</v>
      </c>
      <c r="G372" s="1471">
        <v>39000000</v>
      </c>
      <c r="H372" s="1533" t="s">
        <v>13</v>
      </c>
      <c r="I372" s="48">
        <v>40576</v>
      </c>
      <c r="J372" s="889">
        <v>4</v>
      </c>
      <c r="K372" s="373">
        <v>21000000</v>
      </c>
      <c r="L372" s="53">
        <f t="shared" si="12"/>
        <v>18000000</v>
      </c>
      <c r="M372" s="64" t="s">
        <v>1628</v>
      </c>
      <c r="N372" s="1522">
        <v>40954</v>
      </c>
      <c r="O372" s="1453" t="s">
        <v>1013</v>
      </c>
      <c r="P372" s="1524"/>
      <c r="Q372" s="1457" t="s">
        <v>1273</v>
      </c>
      <c r="R372" s="1506">
        <v>1200724.1499999999</v>
      </c>
      <c r="U372" s="795"/>
      <c r="V372" s="795"/>
      <c r="W372" s="795"/>
    </row>
    <row r="373" spans="1:23" x14ac:dyDescent="0.2">
      <c r="A373" s="1384"/>
      <c r="B373" s="1541"/>
      <c r="C373" s="1543"/>
      <c r="D373" s="1545"/>
      <c r="E373" s="1499"/>
      <c r="F373" s="1555"/>
      <c r="G373" s="1472"/>
      <c r="H373" s="1534"/>
      <c r="I373" s="48">
        <v>40905</v>
      </c>
      <c r="J373" s="889">
        <v>4</v>
      </c>
      <c r="K373" s="373">
        <v>18000000</v>
      </c>
      <c r="L373" s="53">
        <f>L372-K373</f>
        <v>0</v>
      </c>
      <c r="M373" s="64" t="s">
        <v>1013</v>
      </c>
      <c r="N373" s="1523"/>
      <c r="O373" s="1454"/>
      <c r="P373" s="1525"/>
      <c r="Q373" s="1458"/>
      <c r="R373" s="1507"/>
      <c r="U373" s="795"/>
      <c r="V373" s="795"/>
      <c r="W373" s="795"/>
    </row>
    <row r="374" spans="1:23" x14ac:dyDescent="0.2">
      <c r="A374" s="612"/>
      <c r="B374" s="71">
        <v>39843</v>
      </c>
      <c r="C374" s="72" t="s">
        <v>620</v>
      </c>
      <c r="D374" s="73" t="s">
        <v>550</v>
      </c>
      <c r="E374" s="45" t="s">
        <v>50</v>
      </c>
      <c r="F374" s="62" t="s">
        <v>286</v>
      </c>
      <c r="G374" s="74">
        <v>110000000</v>
      </c>
      <c r="H374" s="75" t="s">
        <v>13</v>
      </c>
      <c r="I374" s="48"/>
      <c r="J374" s="889"/>
      <c r="K374" s="373"/>
      <c r="L374" s="53" t="str">
        <f t="shared" si="12"/>
        <v/>
      </c>
      <c r="M374" s="64"/>
      <c r="N374" s="281"/>
      <c r="O374" s="1429"/>
      <c r="P374" s="282"/>
      <c r="Q374" s="67"/>
      <c r="R374" s="245"/>
      <c r="U374" s="795"/>
      <c r="V374" s="795"/>
      <c r="W374" s="795"/>
    </row>
    <row r="375" spans="1:23" x14ac:dyDescent="0.2">
      <c r="A375" s="612">
        <v>174</v>
      </c>
      <c r="B375" s="71">
        <v>39843</v>
      </c>
      <c r="C375" s="72" t="s">
        <v>535</v>
      </c>
      <c r="D375" s="73" t="s">
        <v>551</v>
      </c>
      <c r="E375" s="45" t="s">
        <v>46</v>
      </c>
      <c r="F375" s="62" t="s">
        <v>286</v>
      </c>
      <c r="G375" s="74">
        <v>16288000</v>
      </c>
      <c r="H375" s="75" t="s">
        <v>13</v>
      </c>
      <c r="I375" s="48">
        <v>41242</v>
      </c>
      <c r="J375" s="889">
        <v>174</v>
      </c>
      <c r="K375" s="373">
        <v>11595735.039999999</v>
      </c>
      <c r="L375" s="53">
        <v>0</v>
      </c>
      <c r="M375" s="64" t="s">
        <v>1013</v>
      </c>
      <c r="N375" s="281">
        <v>41437</v>
      </c>
      <c r="O375" s="1429" t="s">
        <v>1013</v>
      </c>
      <c r="P375" s="282"/>
      <c r="Q375" s="67" t="s">
        <v>1966</v>
      </c>
      <c r="R375" s="245">
        <v>1650288</v>
      </c>
      <c r="U375" s="795"/>
      <c r="V375" s="795"/>
      <c r="W375" s="795"/>
    </row>
    <row r="376" spans="1:23" x14ac:dyDescent="0.2">
      <c r="A376" s="612"/>
      <c r="B376" s="71">
        <v>39843</v>
      </c>
      <c r="C376" s="72" t="s">
        <v>536</v>
      </c>
      <c r="D376" s="73" t="s">
        <v>552</v>
      </c>
      <c r="E376" s="45" t="s">
        <v>39</v>
      </c>
      <c r="F376" s="62" t="s">
        <v>286</v>
      </c>
      <c r="G376" s="74">
        <v>11385000</v>
      </c>
      <c r="H376" s="75" t="s">
        <v>13</v>
      </c>
      <c r="I376" s="48"/>
      <c r="J376" s="889"/>
      <c r="K376" s="373"/>
      <c r="L376" s="53" t="str">
        <f t="shared" si="12"/>
        <v/>
      </c>
      <c r="M376" s="64"/>
      <c r="N376" s="281"/>
      <c r="O376" s="1429"/>
      <c r="P376" s="282"/>
      <c r="Q376" s="67"/>
      <c r="R376" s="245"/>
      <c r="U376" s="795"/>
      <c r="V376" s="795"/>
      <c r="W376" s="795"/>
    </row>
    <row r="377" spans="1:23" x14ac:dyDescent="0.2">
      <c r="A377" s="612">
        <v>228</v>
      </c>
      <c r="B377" s="71">
        <v>39843</v>
      </c>
      <c r="C377" s="72" t="s">
        <v>537</v>
      </c>
      <c r="D377" s="73" t="s">
        <v>372</v>
      </c>
      <c r="E377" s="277" t="s">
        <v>134</v>
      </c>
      <c r="F377" s="62" t="s">
        <v>286</v>
      </c>
      <c r="G377" s="74">
        <v>266657000</v>
      </c>
      <c r="H377" s="75" t="s">
        <v>13</v>
      </c>
      <c r="I377" s="48">
        <v>41360</v>
      </c>
      <c r="J377" s="889">
        <v>228</v>
      </c>
      <c r="K377" s="373">
        <v>240627276.94</v>
      </c>
      <c r="L377" s="53">
        <v>0</v>
      </c>
      <c r="M377" s="64" t="s">
        <v>1013</v>
      </c>
      <c r="N377" s="281">
        <v>41437</v>
      </c>
      <c r="O377" s="1429" t="s">
        <v>1013</v>
      </c>
      <c r="P377" s="282"/>
      <c r="Q377" s="67" t="s">
        <v>1966</v>
      </c>
      <c r="R377" s="245">
        <v>12905</v>
      </c>
      <c r="U377" s="795"/>
      <c r="V377" s="795"/>
      <c r="W377" s="795"/>
    </row>
    <row r="378" spans="1:23" x14ac:dyDescent="0.2">
      <c r="A378" s="612"/>
      <c r="B378" s="71">
        <v>39843</v>
      </c>
      <c r="C378" s="72" t="s">
        <v>538</v>
      </c>
      <c r="D378" s="73" t="s">
        <v>553</v>
      </c>
      <c r="E378" s="45" t="s">
        <v>39</v>
      </c>
      <c r="F378" s="62" t="s">
        <v>286</v>
      </c>
      <c r="G378" s="74">
        <v>22000000</v>
      </c>
      <c r="H378" s="75" t="s">
        <v>13</v>
      </c>
      <c r="I378" s="48">
        <v>40170</v>
      </c>
      <c r="J378" s="889">
        <v>5</v>
      </c>
      <c r="K378" s="373">
        <v>22000000</v>
      </c>
      <c r="L378" s="53">
        <f t="shared" si="12"/>
        <v>0</v>
      </c>
      <c r="M378" s="64" t="s">
        <v>1013</v>
      </c>
      <c r="N378" s="281">
        <v>40865</v>
      </c>
      <c r="O378" s="1429" t="s">
        <v>1013</v>
      </c>
      <c r="P378" s="282"/>
      <c r="Q378" s="67" t="s">
        <v>1966</v>
      </c>
      <c r="R378" s="245">
        <v>301001</v>
      </c>
      <c r="U378" s="795"/>
      <c r="V378" s="795"/>
      <c r="W378" s="795"/>
    </row>
    <row r="379" spans="1:23" x14ac:dyDescent="0.2">
      <c r="A379" s="612"/>
      <c r="B379" s="71">
        <v>39843</v>
      </c>
      <c r="C379" s="72" t="s">
        <v>539</v>
      </c>
      <c r="D379" s="73" t="s">
        <v>554</v>
      </c>
      <c r="E379" s="45" t="s">
        <v>19</v>
      </c>
      <c r="F379" s="62" t="s">
        <v>286</v>
      </c>
      <c r="G379" s="74">
        <v>6000000</v>
      </c>
      <c r="H379" s="75" t="s">
        <v>13</v>
      </c>
      <c r="I379" s="48"/>
      <c r="J379" s="889"/>
      <c r="K379" s="373"/>
      <c r="L379" s="53" t="str">
        <f t="shared" ref="L379:L416" si="13">IF($K379&lt;&gt;0,$G379-$K379,"")</f>
        <v/>
      </c>
      <c r="M379" s="64"/>
      <c r="N379" s="281"/>
      <c r="O379" s="1429"/>
      <c r="P379" s="282"/>
      <c r="Q379" s="67"/>
      <c r="R379" s="245"/>
      <c r="U379" s="795"/>
      <c r="V379" s="795"/>
      <c r="W379" s="795"/>
    </row>
    <row r="380" spans="1:23" x14ac:dyDescent="0.2">
      <c r="A380" s="612">
        <v>5</v>
      </c>
      <c r="B380" s="71">
        <v>39843</v>
      </c>
      <c r="C380" s="72" t="s">
        <v>540</v>
      </c>
      <c r="D380" s="73" t="s">
        <v>22</v>
      </c>
      <c r="E380" s="45" t="s">
        <v>23</v>
      </c>
      <c r="F380" s="62" t="s">
        <v>286</v>
      </c>
      <c r="G380" s="74">
        <v>243815000</v>
      </c>
      <c r="H380" s="75" t="s">
        <v>13</v>
      </c>
      <c r="I380" s="48">
        <v>41206</v>
      </c>
      <c r="J380" s="889">
        <v>5</v>
      </c>
      <c r="K380" s="373">
        <v>243815000</v>
      </c>
      <c r="L380" s="53">
        <f t="shared" si="13"/>
        <v>0</v>
      </c>
      <c r="M380" s="64" t="s">
        <v>1013</v>
      </c>
      <c r="N380" s="281">
        <v>41227</v>
      </c>
      <c r="O380" s="1429" t="s">
        <v>1013</v>
      </c>
      <c r="P380" s="282"/>
      <c r="Q380" s="67" t="s">
        <v>1273</v>
      </c>
      <c r="R380" s="245">
        <v>1225000</v>
      </c>
      <c r="U380" s="795"/>
      <c r="V380" s="795"/>
      <c r="W380" s="795"/>
    </row>
    <row r="381" spans="1:23" x14ac:dyDescent="0.2">
      <c r="A381" s="612">
        <v>50</v>
      </c>
      <c r="B381" s="71">
        <v>39843</v>
      </c>
      <c r="C381" s="72" t="s">
        <v>541</v>
      </c>
      <c r="D381" s="73" t="s">
        <v>502</v>
      </c>
      <c r="E381" s="45" t="s">
        <v>19</v>
      </c>
      <c r="F381" s="62" t="s">
        <v>286</v>
      </c>
      <c r="G381" s="74">
        <v>7000000</v>
      </c>
      <c r="H381" s="75" t="s">
        <v>13</v>
      </c>
      <c r="I381" s="48">
        <v>40773</v>
      </c>
      <c r="J381" s="889">
        <v>50</v>
      </c>
      <c r="K381" s="373">
        <v>7000000</v>
      </c>
      <c r="L381" s="53">
        <f t="shared" si="13"/>
        <v>0</v>
      </c>
      <c r="M381" s="64" t="s">
        <v>1013</v>
      </c>
      <c r="N381" s="281">
        <v>40814</v>
      </c>
      <c r="O381" s="1429" t="s">
        <v>1013</v>
      </c>
      <c r="P381" s="282"/>
      <c r="Q381" s="67" t="s">
        <v>1273</v>
      </c>
      <c r="R381" s="245">
        <v>185016.8</v>
      </c>
      <c r="U381" s="795"/>
      <c r="V381" s="795"/>
      <c r="W381" s="795"/>
    </row>
    <row r="382" spans="1:23" s="79" customFormat="1" x14ac:dyDescent="0.2">
      <c r="A382" s="612">
        <v>240</v>
      </c>
      <c r="B382" s="71">
        <v>39843</v>
      </c>
      <c r="C382" s="312" t="s">
        <v>542</v>
      </c>
      <c r="D382" s="82" t="s">
        <v>475</v>
      </c>
      <c r="E382" s="45" t="s">
        <v>19</v>
      </c>
      <c r="F382" s="83" t="s">
        <v>286</v>
      </c>
      <c r="G382" s="74">
        <v>11949000</v>
      </c>
      <c r="H382" s="84" t="s">
        <v>13</v>
      </c>
      <c r="I382" s="48">
        <v>41393</v>
      </c>
      <c r="J382" s="889">
        <v>240</v>
      </c>
      <c r="K382" s="373">
        <v>12907296.66</v>
      </c>
      <c r="L382" s="53">
        <v>0</v>
      </c>
      <c r="M382" s="64" t="s">
        <v>1013</v>
      </c>
      <c r="N382" s="180">
        <v>41416</v>
      </c>
      <c r="O382" s="1429" t="s">
        <v>1013</v>
      </c>
      <c r="P382" s="52"/>
      <c r="Q382" s="67" t="s">
        <v>1273</v>
      </c>
      <c r="R382" s="245">
        <v>234500</v>
      </c>
      <c r="U382" s="795"/>
      <c r="V382" s="795"/>
      <c r="W382" s="795"/>
    </row>
    <row r="383" spans="1:23" s="79" customFormat="1" x14ac:dyDescent="0.2">
      <c r="A383" s="612">
        <v>49</v>
      </c>
      <c r="B383" s="71">
        <v>39843</v>
      </c>
      <c r="C383" s="312" t="s">
        <v>622</v>
      </c>
      <c r="D383" s="82" t="s">
        <v>555</v>
      </c>
      <c r="E383" s="45" t="s">
        <v>46</v>
      </c>
      <c r="F383" s="83" t="s">
        <v>286</v>
      </c>
      <c r="G383" s="74">
        <v>10000000</v>
      </c>
      <c r="H383" s="84" t="s">
        <v>13</v>
      </c>
      <c r="I383" s="48">
        <v>40787</v>
      </c>
      <c r="J383" s="889">
        <v>49</v>
      </c>
      <c r="K383" s="373">
        <v>10000000</v>
      </c>
      <c r="L383" s="53">
        <f t="shared" si="13"/>
        <v>0</v>
      </c>
      <c r="M383" s="64" t="s">
        <v>1013</v>
      </c>
      <c r="N383" s="281">
        <v>40842</v>
      </c>
      <c r="O383" s="1429" t="s">
        <v>1013</v>
      </c>
      <c r="P383" s="282"/>
      <c r="Q383" s="877" t="s">
        <v>1273</v>
      </c>
      <c r="R383" s="245">
        <v>107398</v>
      </c>
      <c r="U383" s="795"/>
      <c r="V383" s="795"/>
      <c r="W383" s="795"/>
    </row>
    <row r="384" spans="1:23" s="79" customFormat="1" x14ac:dyDescent="0.2">
      <c r="A384" s="612">
        <v>139</v>
      </c>
      <c r="B384" s="71">
        <v>39843</v>
      </c>
      <c r="C384" s="312" t="s">
        <v>543</v>
      </c>
      <c r="D384" s="82" t="s">
        <v>317</v>
      </c>
      <c r="E384" s="45" t="s">
        <v>12</v>
      </c>
      <c r="F384" s="83" t="s">
        <v>286</v>
      </c>
      <c r="G384" s="74">
        <v>7700000</v>
      </c>
      <c r="H384" s="84" t="s">
        <v>13</v>
      </c>
      <c r="I384" s="48">
        <v>41213</v>
      </c>
      <c r="J384" s="889">
        <v>139</v>
      </c>
      <c r="K384" s="373">
        <v>7024594.5</v>
      </c>
      <c r="L384" s="53">
        <v>0</v>
      </c>
      <c r="M384" s="64" t="s">
        <v>1013</v>
      </c>
      <c r="N384" s="281">
        <v>41311</v>
      </c>
      <c r="O384" s="1429" t="s">
        <v>1013</v>
      </c>
      <c r="P384" s="282"/>
      <c r="Q384" s="877" t="s">
        <v>1273</v>
      </c>
      <c r="R384" s="245">
        <v>122887.5</v>
      </c>
      <c r="U384" s="795"/>
      <c r="V384" s="795"/>
      <c r="W384" s="795"/>
    </row>
    <row r="385" spans="1:23" s="79" customFormat="1" x14ac:dyDescent="0.2">
      <c r="A385" s="612"/>
      <c r="B385" s="71">
        <v>39843</v>
      </c>
      <c r="C385" s="312" t="s">
        <v>544</v>
      </c>
      <c r="D385" s="82" t="s">
        <v>474</v>
      </c>
      <c r="E385" s="45" t="s">
        <v>31</v>
      </c>
      <c r="F385" s="83" t="s">
        <v>286</v>
      </c>
      <c r="G385" s="74">
        <v>30000000</v>
      </c>
      <c r="H385" s="84" t="s">
        <v>13</v>
      </c>
      <c r="I385" s="48"/>
      <c r="J385" s="889"/>
      <c r="K385" s="373"/>
      <c r="L385" s="53" t="str">
        <f t="shared" si="13"/>
        <v/>
      </c>
      <c r="M385" s="64"/>
      <c r="N385" s="281"/>
      <c r="O385" s="1429"/>
      <c r="P385" s="282"/>
      <c r="Q385" s="877"/>
      <c r="R385" s="245"/>
      <c r="U385" s="795"/>
      <c r="V385" s="795"/>
      <c r="W385" s="795"/>
    </row>
    <row r="386" spans="1:23" s="79" customFormat="1" x14ac:dyDescent="0.2">
      <c r="A386" s="612">
        <v>49</v>
      </c>
      <c r="B386" s="71">
        <v>39843</v>
      </c>
      <c r="C386" s="312" t="s">
        <v>545</v>
      </c>
      <c r="D386" s="82" t="s">
        <v>556</v>
      </c>
      <c r="E386" s="45" t="s">
        <v>46</v>
      </c>
      <c r="F386" s="83" t="s">
        <v>286</v>
      </c>
      <c r="G386" s="74">
        <v>9000000</v>
      </c>
      <c r="H386" s="84" t="s">
        <v>13</v>
      </c>
      <c r="I386" s="48">
        <v>40766</v>
      </c>
      <c r="J386" s="889">
        <v>49</v>
      </c>
      <c r="K386" s="373">
        <v>9000000</v>
      </c>
      <c r="L386" s="53">
        <f t="shared" si="13"/>
        <v>0</v>
      </c>
      <c r="M386" s="64" t="s">
        <v>1013</v>
      </c>
      <c r="N386" s="281">
        <v>40842</v>
      </c>
      <c r="O386" s="1429" t="s">
        <v>1013</v>
      </c>
      <c r="P386" s="282"/>
      <c r="Q386" s="877" t="s">
        <v>1273</v>
      </c>
      <c r="R386" s="245">
        <v>460000</v>
      </c>
      <c r="U386" s="795"/>
      <c r="V386" s="795"/>
      <c r="W386" s="795"/>
    </row>
    <row r="387" spans="1:23" s="79" customFormat="1" x14ac:dyDescent="0.2">
      <c r="A387" s="1461">
        <v>241</v>
      </c>
      <c r="B387" s="1540">
        <v>39843</v>
      </c>
      <c r="C387" s="1688" t="s">
        <v>546</v>
      </c>
      <c r="D387" s="1694" t="s">
        <v>101</v>
      </c>
      <c r="E387" s="1578" t="s">
        <v>102</v>
      </c>
      <c r="F387" s="1661" t="s">
        <v>286</v>
      </c>
      <c r="G387" s="1471">
        <v>17000000</v>
      </c>
      <c r="H387" s="1477" t="s">
        <v>13</v>
      </c>
      <c r="I387" s="48">
        <v>41073</v>
      </c>
      <c r="J387" s="889">
        <v>4</v>
      </c>
      <c r="K387" s="373">
        <v>5000000</v>
      </c>
      <c r="L387" s="53">
        <f t="shared" si="13"/>
        <v>12000000</v>
      </c>
      <c r="M387" s="64" t="s">
        <v>1013</v>
      </c>
      <c r="N387" s="1522">
        <v>41409</v>
      </c>
      <c r="O387" s="1453" t="s">
        <v>1013</v>
      </c>
      <c r="P387" s="1524"/>
      <c r="Q387" s="1477" t="s">
        <v>1273</v>
      </c>
      <c r="R387" s="1506">
        <v>2003250</v>
      </c>
      <c r="U387" s="795"/>
      <c r="V387" s="795"/>
      <c r="W387" s="795"/>
    </row>
    <row r="388" spans="1:23" s="79" customFormat="1" x14ac:dyDescent="0.2">
      <c r="A388" s="1462"/>
      <c r="B388" s="1541"/>
      <c r="C388" s="1690"/>
      <c r="D388" s="1696"/>
      <c r="E388" s="1579"/>
      <c r="F388" s="1662"/>
      <c r="G388" s="1472"/>
      <c r="H388" s="1478"/>
      <c r="I388" s="48">
        <v>41393</v>
      </c>
      <c r="J388" s="889">
        <v>241</v>
      </c>
      <c r="K388" s="373">
        <v>11493900</v>
      </c>
      <c r="L388" s="53">
        <v>0</v>
      </c>
      <c r="M388" s="64" t="s">
        <v>1013</v>
      </c>
      <c r="N388" s="1523"/>
      <c r="O388" s="1454"/>
      <c r="P388" s="1525"/>
      <c r="Q388" s="1478"/>
      <c r="R388" s="1507"/>
      <c r="U388" s="795"/>
      <c r="V388" s="795"/>
      <c r="W388" s="795"/>
    </row>
    <row r="389" spans="1:23" s="79" customFormat="1" ht="28.5" x14ac:dyDescent="0.2">
      <c r="A389" s="1383">
        <v>234</v>
      </c>
      <c r="B389" s="1540">
        <v>39843</v>
      </c>
      <c r="C389" s="1694" t="s">
        <v>2357</v>
      </c>
      <c r="D389" s="1694" t="s">
        <v>75</v>
      </c>
      <c r="E389" s="1498" t="s">
        <v>31</v>
      </c>
      <c r="F389" s="1661" t="s">
        <v>286</v>
      </c>
      <c r="G389" s="1471">
        <v>8152000</v>
      </c>
      <c r="H389" s="1477" t="s">
        <v>13</v>
      </c>
      <c r="I389" s="48">
        <v>41017</v>
      </c>
      <c r="J389" s="889">
        <v>4</v>
      </c>
      <c r="K389" s="373">
        <v>4076000</v>
      </c>
      <c r="L389" s="53">
        <f t="shared" si="13"/>
        <v>4076000</v>
      </c>
      <c r="M389" s="64" t="s">
        <v>189</v>
      </c>
      <c r="N389" s="1522"/>
      <c r="O389" s="1453"/>
      <c r="P389" s="1524"/>
      <c r="Q389" s="1477"/>
      <c r="R389" s="1506"/>
      <c r="U389" s="795"/>
      <c r="V389" s="795"/>
      <c r="W389" s="795"/>
    </row>
    <row r="390" spans="1:23" s="79" customFormat="1" ht="20.25" customHeight="1" x14ac:dyDescent="0.2">
      <c r="A390" s="1384"/>
      <c r="B390" s="1541"/>
      <c r="C390" s="1690"/>
      <c r="D390" s="1696"/>
      <c r="E390" s="1499"/>
      <c r="F390" s="1662"/>
      <c r="G390" s="1472"/>
      <c r="H390" s="1478"/>
      <c r="I390" s="48">
        <v>41339</v>
      </c>
      <c r="J390" s="889">
        <v>4</v>
      </c>
      <c r="K390" s="373">
        <v>4076000</v>
      </c>
      <c r="L390" s="53">
        <f>L389-K390</f>
        <v>0</v>
      </c>
      <c r="M390" s="64" t="s">
        <v>1013</v>
      </c>
      <c r="N390" s="1523"/>
      <c r="O390" s="1454"/>
      <c r="P390" s="1525"/>
      <c r="Q390" s="1478"/>
      <c r="R390" s="1507"/>
      <c r="U390" s="795"/>
      <c r="V390" s="795"/>
      <c r="W390" s="795"/>
    </row>
    <row r="391" spans="1:23" s="79" customFormat="1" x14ac:dyDescent="0.2">
      <c r="A391" s="612">
        <v>49</v>
      </c>
      <c r="B391" s="71">
        <v>39843</v>
      </c>
      <c r="C391" s="312" t="s">
        <v>547</v>
      </c>
      <c r="D391" s="82" t="s">
        <v>557</v>
      </c>
      <c r="E391" s="277" t="s">
        <v>131</v>
      </c>
      <c r="F391" s="83" t="s">
        <v>286</v>
      </c>
      <c r="G391" s="74">
        <v>11750000</v>
      </c>
      <c r="H391" s="84" t="s">
        <v>13</v>
      </c>
      <c r="I391" s="48">
        <v>40759</v>
      </c>
      <c r="J391" s="889">
        <v>49</v>
      </c>
      <c r="K391" s="373">
        <v>11750000</v>
      </c>
      <c r="L391" s="53">
        <f t="shared" si="13"/>
        <v>0</v>
      </c>
      <c r="M391" s="64" t="s">
        <v>1013</v>
      </c>
      <c r="N391" s="281">
        <v>40807</v>
      </c>
      <c r="O391" s="1429" t="s">
        <v>1013</v>
      </c>
      <c r="P391" s="282"/>
      <c r="Q391" s="877" t="s">
        <v>1273</v>
      </c>
      <c r="R391" s="245">
        <v>458000</v>
      </c>
      <c r="U391" s="795"/>
      <c r="V391" s="795"/>
      <c r="W391" s="795"/>
    </row>
    <row r="392" spans="1:23" s="79" customFormat="1" ht="28.5" x14ac:dyDescent="0.2">
      <c r="A392" s="612" t="s">
        <v>2059</v>
      </c>
      <c r="B392" s="71">
        <v>39843</v>
      </c>
      <c r="C392" s="312" t="s">
        <v>548</v>
      </c>
      <c r="D392" s="82" t="s">
        <v>558</v>
      </c>
      <c r="E392" s="277" t="s">
        <v>134</v>
      </c>
      <c r="F392" s="83" t="s">
        <v>286</v>
      </c>
      <c r="G392" s="74">
        <v>33000000</v>
      </c>
      <c r="H392" s="84" t="s">
        <v>13</v>
      </c>
      <c r="I392" s="48">
        <v>41087</v>
      </c>
      <c r="J392" s="889">
        <v>97</v>
      </c>
      <c r="K392" s="373">
        <v>30587530.050000001</v>
      </c>
      <c r="L392" s="53">
        <v>0</v>
      </c>
      <c r="M392" s="64" t="s">
        <v>1013</v>
      </c>
      <c r="N392" s="281">
        <v>41108</v>
      </c>
      <c r="O392" s="1429" t="s">
        <v>1013</v>
      </c>
      <c r="P392" s="282"/>
      <c r="Q392" s="877" t="s">
        <v>1273</v>
      </c>
      <c r="R392" s="245">
        <v>1946670</v>
      </c>
      <c r="U392" s="795"/>
      <c r="V392" s="795"/>
      <c r="W392" s="795"/>
    </row>
    <row r="393" spans="1:23" s="79" customFormat="1" x14ac:dyDescent="0.2">
      <c r="A393" s="612">
        <v>2</v>
      </c>
      <c r="B393" s="71">
        <v>39843</v>
      </c>
      <c r="C393" s="312" t="s">
        <v>619</v>
      </c>
      <c r="D393" s="82" t="s">
        <v>593</v>
      </c>
      <c r="E393" s="45" t="s">
        <v>19</v>
      </c>
      <c r="F393" s="83" t="s">
        <v>241</v>
      </c>
      <c r="G393" s="74">
        <v>7700000</v>
      </c>
      <c r="H393" s="84" t="s">
        <v>13</v>
      </c>
      <c r="I393" s="48">
        <v>40989</v>
      </c>
      <c r="J393" s="889">
        <v>4</v>
      </c>
      <c r="K393" s="373">
        <v>7700000</v>
      </c>
      <c r="L393" s="53">
        <f t="shared" si="13"/>
        <v>0</v>
      </c>
      <c r="M393" s="408" t="s">
        <v>183</v>
      </c>
      <c r="N393" s="281">
        <v>40989</v>
      </c>
      <c r="O393" s="1429" t="s">
        <v>393</v>
      </c>
      <c r="P393" s="861" t="s">
        <v>187</v>
      </c>
      <c r="Q393" s="877" t="s">
        <v>1273</v>
      </c>
      <c r="R393" s="245">
        <v>385000</v>
      </c>
      <c r="U393" s="795"/>
      <c r="V393" s="795"/>
      <c r="W393" s="795"/>
    </row>
    <row r="394" spans="1:23" s="79" customFormat="1" x14ac:dyDescent="0.2">
      <c r="A394" s="612">
        <v>2</v>
      </c>
      <c r="B394" s="71">
        <v>39843</v>
      </c>
      <c r="C394" s="312" t="s">
        <v>618</v>
      </c>
      <c r="D394" s="82" t="s">
        <v>594</v>
      </c>
      <c r="E394" s="45" t="s">
        <v>80</v>
      </c>
      <c r="F394" s="83" t="s">
        <v>241</v>
      </c>
      <c r="G394" s="74">
        <v>9993000</v>
      </c>
      <c r="H394" s="84" t="s">
        <v>13</v>
      </c>
      <c r="I394" s="48"/>
      <c r="J394" s="889"/>
      <c r="K394" s="373"/>
      <c r="L394" s="53" t="str">
        <f t="shared" si="13"/>
        <v/>
      </c>
      <c r="M394" s="64"/>
      <c r="N394" s="281"/>
      <c r="O394" s="1429"/>
      <c r="P394" s="282"/>
      <c r="Q394" s="877"/>
      <c r="R394" s="245"/>
      <c r="U394" s="795"/>
      <c r="V394" s="795"/>
      <c r="W394" s="795"/>
    </row>
    <row r="395" spans="1:23" s="79" customFormat="1" x14ac:dyDescent="0.2">
      <c r="A395" s="612">
        <v>2</v>
      </c>
      <c r="B395" s="71">
        <v>39843</v>
      </c>
      <c r="C395" s="312" t="s">
        <v>559</v>
      </c>
      <c r="D395" s="82" t="s">
        <v>595</v>
      </c>
      <c r="E395" s="45" t="s">
        <v>19</v>
      </c>
      <c r="F395" s="83" t="s">
        <v>241</v>
      </c>
      <c r="G395" s="74">
        <v>2080000</v>
      </c>
      <c r="H395" s="84" t="s">
        <v>13</v>
      </c>
      <c r="I395" s="48"/>
      <c r="J395" s="889"/>
      <c r="K395" s="373"/>
      <c r="L395" s="53" t="str">
        <f t="shared" si="13"/>
        <v/>
      </c>
      <c r="M395" s="64"/>
      <c r="N395" s="281"/>
      <c r="O395" s="1429"/>
      <c r="P395" s="282"/>
      <c r="Q395" s="877"/>
      <c r="R395" s="245"/>
      <c r="U395" s="795"/>
      <c r="V395" s="795"/>
      <c r="W395" s="795"/>
    </row>
    <row r="396" spans="1:23" s="79" customFormat="1" x14ac:dyDescent="0.2">
      <c r="A396" s="612" t="s">
        <v>1880</v>
      </c>
      <c r="B396" s="71">
        <v>39843</v>
      </c>
      <c r="C396" s="312" t="s">
        <v>560</v>
      </c>
      <c r="D396" s="82" t="s">
        <v>596</v>
      </c>
      <c r="E396" s="84" t="s">
        <v>597</v>
      </c>
      <c r="F396" s="83" t="s">
        <v>241</v>
      </c>
      <c r="G396" s="74">
        <v>12720000</v>
      </c>
      <c r="H396" s="84" t="s">
        <v>13</v>
      </c>
      <c r="I396" s="48">
        <v>40745</v>
      </c>
      <c r="J396" s="889">
        <v>49</v>
      </c>
      <c r="K396" s="373">
        <v>12720000</v>
      </c>
      <c r="L396" s="53">
        <f t="shared" si="13"/>
        <v>0</v>
      </c>
      <c r="M396" s="408" t="s">
        <v>183</v>
      </c>
      <c r="N396" s="281">
        <v>40745</v>
      </c>
      <c r="O396" s="1429" t="s">
        <v>393</v>
      </c>
      <c r="P396" s="861" t="s">
        <v>187</v>
      </c>
      <c r="Q396" s="877" t="s">
        <v>1273</v>
      </c>
      <c r="R396" s="245">
        <v>636000</v>
      </c>
      <c r="U396" s="795"/>
      <c r="V396" s="795"/>
      <c r="W396" s="795"/>
    </row>
    <row r="397" spans="1:23" s="79" customFormat="1" x14ac:dyDescent="0.2">
      <c r="A397" s="1383">
        <v>2</v>
      </c>
      <c r="B397" s="1540">
        <v>39843</v>
      </c>
      <c r="C397" s="1688" t="s">
        <v>561</v>
      </c>
      <c r="D397" s="1694" t="s">
        <v>598</v>
      </c>
      <c r="E397" s="1498" t="s">
        <v>19</v>
      </c>
      <c r="F397" s="1661" t="s">
        <v>241</v>
      </c>
      <c r="G397" s="1471">
        <v>6000000</v>
      </c>
      <c r="H397" s="1477" t="s">
        <v>13</v>
      </c>
      <c r="I397" s="48">
        <v>40730</v>
      </c>
      <c r="J397" s="889">
        <v>4</v>
      </c>
      <c r="K397" s="373">
        <v>1500000</v>
      </c>
      <c r="L397" s="53">
        <f t="shared" si="13"/>
        <v>4500000</v>
      </c>
      <c r="M397" s="408" t="s">
        <v>183</v>
      </c>
      <c r="N397" s="1522">
        <v>41087</v>
      </c>
      <c r="O397" s="1453" t="s">
        <v>393</v>
      </c>
      <c r="P397" s="1526" t="s">
        <v>187</v>
      </c>
      <c r="Q397" s="1477" t="s">
        <v>1273</v>
      </c>
      <c r="R397" s="1506">
        <v>300000</v>
      </c>
      <c r="U397" s="795"/>
      <c r="V397" s="795"/>
      <c r="W397" s="795"/>
    </row>
    <row r="398" spans="1:23" s="79" customFormat="1" x14ac:dyDescent="0.2">
      <c r="A398" s="1416"/>
      <c r="B398" s="1552"/>
      <c r="C398" s="1689"/>
      <c r="D398" s="1695"/>
      <c r="E398" s="1553"/>
      <c r="F398" s="1691"/>
      <c r="G398" s="1494"/>
      <c r="H398" s="1495"/>
      <c r="I398" s="48">
        <v>40835</v>
      </c>
      <c r="J398" s="889">
        <v>4</v>
      </c>
      <c r="K398" s="373">
        <v>1500000</v>
      </c>
      <c r="L398" s="53">
        <f>L397-K398</f>
        <v>3000000</v>
      </c>
      <c r="M398" s="408" t="s">
        <v>183</v>
      </c>
      <c r="N398" s="1538"/>
      <c r="O398" s="1510"/>
      <c r="P398" s="1654"/>
      <c r="Q398" s="1495"/>
      <c r="R398" s="1509"/>
      <c r="U398" s="795"/>
      <c r="V398" s="795"/>
      <c r="W398" s="795"/>
    </row>
    <row r="399" spans="1:23" s="79" customFormat="1" x14ac:dyDescent="0.2">
      <c r="A399" s="1416"/>
      <c r="B399" s="1552"/>
      <c r="C399" s="1689"/>
      <c r="D399" s="1695"/>
      <c r="E399" s="1553"/>
      <c r="F399" s="1691"/>
      <c r="G399" s="1494"/>
      <c r="H399" s="1495"/>
      <c r="I399" s="48">
        <v>40975</v>
      </c>
      <c r="J399" s="889">
        <v>4</v>
      </c>
      <c r="K399" s="373">
        <v>1500000</v>
      </c>
      <c r="L399" s="53">
        <f>L398-K399</f>
        <v>1500000</v>
      </c>
      <c r="M399" s="408" t="s">
        <v>183</v>
      </c>
      <c r="N399" s="1538"/>
      <c r="O399" s="1510"/>
      <c r="P399" s="1654"/>
      <c r="Q399" s="1495"/>
      <c r="R399" s="1509"/>
      <c r="U399" s="795"/>
      <c r="V399" s="795"/>
      <c r="W399" s="795"/>
    </row>
    <row r="400" spans="1:23" s="79" customFormat="1" x14ac:dyDescent="0.2">
      <c r="A400" s="1416"/>
      <c r="B400" s="1552"/>
      <c r="C400" s="1689"/>
      <c r="D400" s="1695"/>
      <c r="E400" s="1553"/>
      <c r="F400" s="1691"/>
      <c r="G400" s="1494"/>
      <c r="H400" s="1495"/>
      <c r="I400" s="48">
        <v>41066</v>
      </c>
      <c r="J400" s="889">
        <v>4</v>
      </c>
      <c r="K400" s="373">
        <v>1200000</v>
      </c>
      <c r="L400" s="53">
        <f>L399-K400</f>
        <v>300000</v>
      </c>
      <c r="M400" s="408" t="s">
        <v>183</v>
      </c>
      <c r="N400" s="1538"/>
      <c r="O400" s="1510"/>
      <c r="P400" s="1654"/>
      <c r="Q400" s="1495"/>
      <c r="R400" s="1509"/>
      <c r="U400" s="795"/>
      <c r="V400" s="795"/>
      <c r="W400" s="795"/>
    </row>
    <row r="401" spans="1:23" s="79" customFormat="1" x14ac:dyDescent="0.2">
      <c r="A401" s="1384"/>
      <c r="B401" s="1541"/>
      <c r="C401" s="1690"/>
      <c r="D401" s="1696"/>
      <c r="E401" s="1499"/>
      <c r="F401" s="1662"/>
      <c r="G401" s="1472"/>
      <c r="H401" s="1478"/>
      <c r="I401" s="48">
        <v>41087</v>
      </c>
      <c r="J401" s="889">
        <v>4</v>
      </c>
      <c r="K401" s="373">
        <v>300000</v>
      </c>
      <c r="L401" s="53">
        <f>L400-K401</f>
        <v>0</v>
      </c>
      <c r="M401" s="408" t="s">
        <v>183</v>
      </c>
      <c r="N401" s="1523"/>
      <c r="O401" s="1454"/>
      <c r="P401" s="1527"/>
      <c r="Q401" s="1478"/>
      <c r="R401" s="1507"/>
      <c r="U401" s="795"/>
      <c r="V401" s="795"/>
      <c r="W401" s="795"/>
    </row>
    <row r="402" spans="1:23" s="79" customFormat="1" x14ac:dyDescent="0.2">
      <c r="A402" s="612" t="s">
        <v>1891</v>
      </c>
      <c r="B402" s="71">
        <v>39843</v>
      </c>
      <c r="C402" s="312" t="s">
        <v>625</v>
      </c>
      <c r="D402" s="82" t="s">
        <v>599</v>
      </c>
      <c r="E402" s="45" t="s">
        <v>50</v>
      </c>
      <c r="F402" s="83" t="s">
        <v>393</v>
      </c>
      <c r="G402" s="74">
        <v>5498000</v>
      </c>
      <c r="H402" s="84" t="s">
        <v>13</v>
      </c>
      <c r="I402" s="48"/>
      <c r="J402" s="889"/>
      <c r="K402" s="373"/>
      <c r="L402" s="53" t="str">
        <f t="shared" si="13"/>
        <v/>
      </c>
      <c r="M402" s="64"/>
      <c r="N402" s="281"/>
      <c r="O402" s="1429"/>
      <c r="P402" s="282"/>
      <c r="Q402" s="877"/>
      <c r="R402" s="245"/>
      <c r="U402" s="795"/>
      <c r="V402" s="795"/>
      <c r="W402" s="795"/>
    </row>
    <row r="403" spans="1:23" s="79" customFormat="1" x14ac:dyDescent="0.2">
      <c r="A403" s="612">
        <v>2</v>
      </c>
      <c r="B403" s="71">
        <v>39843</v>
      </c>
      <c r="C403" s="312" t="s">
        <v>562</v>
      </c>
      <c r="D403" s="82" t="s">
        <v>600</v>
      </c>
      <c r="E403" s="45" t="s">
        <v>58</v>
      </c>
      <c r="F403" s="83" t="s">
        <v>241</v>
      </c>
      <c r="G403" s="74">
        <v>10900000</v>
      </c>
      <c r="H403" s="84" t="s">
        <v>13</v>
      </c>
      <c r="I403" s="48">
        <v>40345</v>
      </c>
      <c r="J403" s="889">
        <v>4</v>
      </c>
      <c r="K403" s="373">
        <v>10900000</v>
      </c>
      <c r="L403" s="53">
        <f t="shared" si="13"/>
        <v>0</v>
      </c>
      <c r="M403" s="408" t="s">
        <v>183</v>
      </c>
      <c r="N403" s="281">
        <v>40345</v>
      </c>
      <c r="O403" s="1429" t="s">
        <v>393</v>
      </c>
      <c r="P403" s="861" t="s">
        <v>187</v>
      </c>
      <c r="Q403" s="877" t="s">
        <v>1273</v>
      </c>
      <c r="R403" s="245">
        <v>545000</v>
      </c>
      <c r="U403" s="795"/>
      <c r="V403" s="795"/>
      <c r="W403" s="795"/>
    </row>
    <row r="404" spans="1:23" s="79" customFormat="1" x14ac:dyDescent="0.2">
      <c r="A404" s="612" t="s">
        <v>2204</v>
      </c>
      <c r="B404" s="71">
        <v>39843</v>
      </c>
      <c r="C404" s="312" t="s">
        <v>563</v>
      </c>
      <c r="D404" s="82" t="s">
        <v>601</v>
      </c>
      <c r="E404" s="84" t="s">
        <v>597</v>
      </c>
      <c r="F404" s="83" t="s">
        <v>241</v>
      </c>
      <c r="G404" s="74">
        <v>7525000</v>
      </c>
      <c r="H404" s="84" t="s">
        <v>13</v>
      </c>
      <c r="I404" s="48">
        <v>41242</v>
      </c>
      <c r="J404" s="889">
        <v>169</v>
      </c>
      <c r="K404" s="373">
        <v>6838125.5300000003</v>
      </c>
      <c r="L404" s="53">
        <v>0</v>
      </c>
      <c r="M404" s="64" t="s">
        <v>183</v>
      </c>
      <c r="N404" s="281">
        <v>41242</v>
      </c>
      <c r="O404" s="1429" t="s">
        <v>393</v>
      </c>
      <c r="P404" s="86" t="s">
        <v>187</v>
      </c>
      <c r="Q404" s="877" t="s">
        <v>1966</v>
      </c>
      <c r="R404" s="245">
        <v>372240</v>
      </c>
      <c r="U404" s="795"/>
      <c r="V404" s="795"/>
      <c r="W404" s="795"/>
    </row>
    <row r="405" spans="1:23" s="79" customFormat="1" x14ac:dyDescent="0.2">
      <c r="A405" s="612" t="s">
        <v>1880</v>
      </c>
      <c r="B405" s="71">
        <v>39843</v>
      </c>
      <c r="C405" s="312" t="s">
        <v>564</v>
      </c>
      <c r="D405" s="82" t="s">
        <v>602</v>
      </c>
      <c r="E405" s="277" t="s">
        <v>145</v>
      </c>
      <c r="F405" s="83" t="s">
        <v>241</v>
      </c>
      <c r="G405" s="74">
        <v>10449000</v>
      </c>
      <c r="H405" s="84" t="s">
        <v>13</v>
      </c>
      <c r="I405" s="48">
        <v>40773</v>
      </c>
      <c r="J405" s="889">
        <v>49</v>
      </c>
      <c r="K405" s="373">
        <v>10449000</v>
      </c>
      <c r="L405" s="53">
        <f t="shared" si="13"/>
        <v>0</v>
      </c>
      <c r="M405" s="408" t="s">
        <v>183</v>
      </c>
      <c r="N405" s="281">
        <v>40773</v>
      </c>
      <c r="O405" s="1429" t="s">
        <v>393</v>
      </c>
      <c r="P405" s="861" t="s">
        <v>187</v>
      </c>
      <c r="Q405" s="877" t="s">
        <v>1273</v>
      </c>
      <c r="R405" s="245">
        <v>522000</v>
      </c>
      <c r="U405" s="795"/>
      <c r="V405" s="795"/>
      <c r="W405" s="795"/>
    </row>
    <row r="406" spans="1:23" s="79" customFormat="1" x14ac:dyDescent="0.2">
      <c r="A406" s="612">
        <v>2</v>
      </c>
      <c r="B406" s="71">
        <v>39843</v>
      </c>
      <c r="C406" s="312" t="s">
        <v>581</v>
      </c>
      <c r="D406" s="82" t="s">
        <v>603</v>
      </c>
      <c r="E406" s="277" t="s">
        <v>136</v>
      </c>
      <c r="F406" s="83" t="s">
        <v>241</v>
      </c>
      <c r="G406" s="74">
        <v>25000000</v>
      </c>
      <c r="H406" s="84" t="s">
        <v>13</v>
      </c>
      <c r="I406" s="48"/>
      <c r="J406" s="889"/>
      <c r="K406" s="373"/>
      <c r="L406" s="53" t="str">
        <f t="shared" si="13"/>
        <v/>
      </c>
      <c r="M406" s="64"/>
      <c r="N406" s="281"/>
      <c r="O406" s="1429"/>
      <c r="P406" s="282"/>
      <c r="Q406" s="877"/>
      <c r="R406" s="245"/>
      <c r="U406" s="795"/>
      <c r="V406" s="795"/>
      <c r="W406" s="795"/>
    </row>
    <row r="407" spans="1:23" s="79" customFormat="1" x14ac:dyDescent="0.2">
      <c r="A407" s="612" t="s">
        <v>1880</v>
      </c>
      <c r="B407" s="71">
        <v>39843</v>
      </c>
      <c r="C407" s="312" t="s">
        <v>582</v>
      </c>
      <c r="D407" s="82" t="s">
        <v>604</v>
      </c>
      <c r="E407" s="59" t="s">
        <v>111</v>
      </c>
      <c r="F407" s="83" t="s">
        <v>241</v>
      </c>
      <c r="G407" s="74">
        <v>8950000</v>
      </c>
      <c r="H407" s="84" t="s">
        <v>13</v>
      </c>
      <c r="I407" s="48">
        <v>40766</v>
      </c>
      <c r="J407" s="889">
        <v>49</v>
      </c>
      <c r="K407" s="373">
        <v>8950000</v>
      </c>
      <c r="L407" s="53">
        <f t="shared" si="13"/>
        <v>0</v>
      </c>
      <c r="M407" s="408" t="s">
        <v>183</v>
      </c>
      <c r="N407" s="281">
        <v>40766</v>
      </c>
      <c r="O407" s="1429" t="s">
        <v>393</v>
      </c>
      <c r="P407" s="861" t="s">
        <v>187</v>
      </c>
      <c r="Q407" s="877" t="s">
        <v>1273</v>
      </c>
      <c r="R407" s="245">
        <v>450000</v>
      </c>
      <c r="U407" s="795"/>
      <c r="V407" s="795"/>
      <c r="W407" s="795"/>
    </row>
    <row r="408" spans="1:23" s="79" customFormat="1" x14ac:dyDescent="0.2">
      <c r="A408" s="612">
        <v>2</v>
      </c>
      <c r="B408" s="71">
        <v>39843</v>
      </c>
      <c r="C408" s="312" t="s">
        <v>583</v>
      </c>
      <c r="D408" s="82" t="s">
        <v>605</v>
      </c>
      <c r="E408" s="63" t="s">
        <v>219</v>
      </c>
      <c r="F408" s="83" t="s">
        <v>241</v>
      </c>
      <c r="G408" s="74">
        <v>12639000</v>
      </c>
      <c r="H408" s="84" t="s">
        <v>13</v>
      </c>
      <c r="I408" s="48"/>
      <c r="J408" s="889"/>
      <c r="K408" s="373"/>
      <c r="L408" s="53" t="str">
        <f t="shared" si="13"/>
        <v/>
      </c>
      <c r="M408" s="64"/>
      <c r="N408" s="281"/>
      <c r="O408" s="1429"/>
      <c r="P408" s="282"/>
      <c r="Q408" s="877"/>
      <c r="R408" s="245"/>
      <c r="U408" s="795"/>
      <c r="V408" s="795"/>
      <c r="W408" s="795"/>
    </row>
    <row r="409" spans="1:23" s="79" customFormat="1" x14ac:dyDescent="0.2">
      <c r="A409" s="612" t="s">
        <v>1883</v>
      </c>
      <c r="B409" s="71">
        <v>39843</v>
      </c>
      <c r="C409" s="312" t="s">
        <v>584</v>
      </c>
      <c r="D409" s="82" t="s">
        <v>606</v>
      </c>
      <c r="E409" s="45" t="s">
        <v>28</v>
      </c>
      <c r="F409" s="83" t="s">
        <v>241</v>
      </c>
      <c r="G409" s="74">
        <v>110000000</v>
      </c>
      <c r="H409" s="84" t="s">
        <v>13</v>
      </c>
      <c r="I409" s="48">
        <v>40801</v>
      </c>
      <c r="J409" s="889">
        <v>50</v>
      </c>
      <c r="K409" s="373">
        <v>110000000</v>
      </c>
      <c r="L409" s="53">
        <f t="shared" si="13"/>
        <v>0</v>
      </c>
      <c r="M409" s="408" t="s">
        <v>183</v>
      </c>
      <c r="N409" s="281">
        <v>40801</v>
      </c>
      <c r="O409" s="1429" t="s">
        <v>393</v>
      </c>
      <c r="P409" s="861" t="s">
        <v>187</v>
      </c>
      <c r="Q409" s="877" t="s">
        <v>1273</v>
      </c>
      <c r="R409" s="245">
        <v>5500000</v>
      </c>
      <c r="U409" s="795"/>
      <c r="V409" s="795"/>
      <c r="W409" s="795"/>
    </row>
    <row r="410" spans="1:23" s="79" customFormat="1" x14ac:dyDescent="0.2">
      <c r="A410" s="612" t="s">
        <v>1883</v>
      </c>
      <c r="B410" s="71">
        <v>39843</v>
      </c>
      <c r="C410" s="312" t="s">
        <v>623</v>
      </c>
      <c r="D410" s="82" t="s">
        <v>607</v>
      </c>
      <c r="E410" s="277" t="s">
        <v>125</v>
      </c>
      <c r="F410" s="83" t="s">
        <v>241</v>
      </c>
      <c r="G410" s="74">
        <v>3674000</v>
      </c>
      <c r="H410" s="84" t="s">
        <v>13</v>
      </c>
      <c r="I410" s="48">
        <v>40808</v>
      </c>
      <c r="J410" s="889">
        <v>50</v>
      </c>
      <c r="K410" s="373">
        <v>3674000</v>
      </c>
      <c r="L410" s="53">
        <f t="shared" si="13"/>
        <v>0</v>
      </c>
      <c r="M410" s="408" t="s">
        <v>183</v>
      </c>
      <c r="N410" s="281">
        <v>40808</v>
      </c>
      <c r="O410" s="1429" t="s">
        <v>393</v>
      </c>
      <c r="P410" s="861" t="s">
        <v>187</v>
      </c>
      <c r="Q410" s="877" t="s">
        <v>1273</v>
      </c>
      <c r="R410" s="245">
        <v>184000</v>
      </c>
      <c r="U410" s="795"/>
      <c r="V410" s="795"/>
      <c r="W410" s="795"/>
    </row>
    <row r="411" spans="1:23" s="79" customFormat="1" x14ac:dyDescent="0.2">
      <c r="A411" s="612">
        <v>2</v>
      </c>
      <c r="B411" s="71">
        <v>39843</v>
      </c>
      <c r="C411" s="312" t="s">
        <v>585</v>
      </c>
      <c r="D411" s="82" t="s">
        <v>608</v>
      </c>
      <c r="E411" s="84" t="s">
        <v>609</v>
      </c>
      <c r="F411" s="83" t="s">
        <v>241</v>
      </c>
      <c r="G411" s="74">
        <v>2568000</v>
      </c>
      <c r="H411" s="84" t="s">
        <v>13</v>
      </c>
      <c r="I411" s="48"/>
      <c r="J411" s="889"/>
      <c r="K411" s="373"/>
      <c r="L411" s="53" t="str">
        <f t="shared" si="13"/>
        <v/>
      </c>
      <c r="M411" s="64"/>
      <c r="N411" s="281"/>
      <c r="O411" s="1429"/>
      <c r="P411" s="282"/>
      <c r="Q411" s="877"/>
      <c r="R411" s="245"/>
      <c r="U411" s="795"/>
      <c r="V411" s="795"/>
      <c r="W411" s="795"/>
    </row>
    <row r="412" spans="1:23" s="79" customFormat="1" x14ac:dyDescent="0.2">
      <c r="A412" s="1383" t="s">
        <v>2154</v>
      </c>
      <c r="B412" s="1405">
        <v>39843</v>
      </c>
      <c r="C412" s="1414" t="s">
        <v>586</v>
      </c>
      <c r="D412" s="1415" t="s">
        <v>610</v>
      </c>
      <c r="E412" s="1406" t="s">
        <v>111</v>
      </c>
      <c r="F412" s="1392" t="s">
        <v>241</v>
      </c>
      <c r="G412" s="1387">
        <f>8750000</f>
        <v>8750000</v>
      </c>
      <c r="H412" s="84" t="s">
        <v>13</v>
      </c>
      <c r="I412" s="48">
        <v>40766</v>
      </c>
      <c r="J412" s="889">
        <v>49</v>
      </c>
      <c r="K412" s="373">
        <v>8750000</v>
      </c>
      <c r="L412" s="53">
        <f t="shared" si="13"/>
        <v>0</v>
      </c>
      <c r="M412" s="408" t="s">
        <v>183</v>
      </c>
      <c r="N412" s="281">
        <v>40766</v>
      </c>
      <c r="O412" s="1429" t="s">
        <v>393</v>
      </c>
      <c r="P412" s="861" t="s">
        <v>187</v>
      </c>
      <c r="Q412" s="877" t="s">
        <v>1273</v>
      </c>
      <c r="R412" s="245">
        <v>438000</v>
      </c>
      <c r="U412" s="795"/>
      <c r="V412" s="795"/>
      <c r="W412" s="795"/>
    </row>
    <row r="413" spans="1:23" s="79" customFormat="1" ht="44.25" customHeight="1" x14ac:dyDescent="0.2">
      <c r="A413" s="1383" t="s">
        <v>1901</v>
      </c>
      <c r="B413" s="1405">
        <v>39843</v>
      </c>
      <c r="C413" s="1394" t="s">
        <v>1284</v>
      </c>
      <c r="D413" s="1394" t="s">
        <v>611</v>
      </c>
      <c r="E413" s="1395" t="s">
        <v>39</v>
      </c>
      <c r="F413" s="80" t="s">
        <v>241</v>
      </c>
      <c r="G413" s="1409">
        <v>6633000</v>
      </c>
      <c r="H413" s="1390" t="s">
        <v>13</v>
      </c>
      <c r="I413" s="596">
        <v>40759</v>
      </c>
      <c r="J413" s="1294">
        <v>49</v>
      </c>
      <c r="K413" s="1295">
        <v>6633000</v>
      </c>
      <c r="L413" s="1445">
        <f t="shared" si="13"/>
        <v>0</v>
      </c>
      <c r="M413" s="408" t="s">
        <v>183</v>
      </c>
      <c r="N413" s="1404">
        <v>40759</v>
      </c>
      <c r="O413" s="1429" t="s">
        <v>393</v>
      </c>
      <c r="P413" s="282" t="s">
        <v>187</v>
      </c>
      <c r="Q413" s="877" t="s">
        <v>1273</v>
      </c>
      <c r="R413" s="890">
        <v>332000</v>
      </c>
      <c r="U413" s="795"/>
      <c r="V413" s="795"/>
      <c r="W413" s="795"/>
    </row>
    <row r="414" spans="1:23" s="79" customFormat="1" x14ac:dyDescent="0.2">
      <c r="A414" s="612">
        <v>2</v>
      </c>
      <c r="B414" s="71">
        <v>39843</v>
      </c>
      <c r="C414" s="312" t="s">
        <v>587</v>
      </c>
      <c r="D414" s="82" t="s">
        <v>446</v>
      </c>
      <c r="E414" s="45" t="s">
        <v>35</v>
      </c>
      <c r="F414" s="83" t="s">
        <v>241</v>
      </c>
      <c r="G414" s="74">
        <v>5800000</v>
      </c>
      <c r="H414" s="84" t="s">
        <v>13</v>
      </c>
      <c r="I414" s="48">
        <v>40730</v>
      </c>
      <c r="J414" s="889">
        <v>4</v>
      </c>
      <c r="K414" s="373">
        <v>5800000</v>
      </c>
      <c r="L414" s="53">
        <f t="shared" si="13"/>
        <v>0</v>
      </c>
      <c r="M414" s="408" t="s">
        <v>183</v>
      </c>
      <c r="N414" s="281">
        <v>40730</v>
      </c>
      <c r="O414" s="1429" t="s">
        <v>393</v>
      </c>
      <c r="P414" s="282" t="s">
        <v>187</v>
      </c>
      <c r="Q414" s="877" t="s">
        <v>1273</v>
      </c>
      <c r="R414" s="245">
        <v>290000</v>
      </c>
      <c r="U414" s="795"/>
      <c r="V414" s="795"/>
      <c r="W414" s="795"/>
    </row>
    <row r="415" spans="1:23" s="79" customFormat="1" x14ac:dyDescent="0.2">
      <c r="A415" s="612">
        <v>2</v>
      </c>
      <c r="B415" s="71">
        <v>39843</v>
      </c>
      <c r="C415" s="312" t="s">
        <v>624</v>
      </c>
      <c r="D415" s="82" t="s">
        <v>612</v>
      </c>
      <c r="E415" s="45" t="s">
        <v>46</v>
      </c>
      <c r="F415" s="83" t="s">
        <v>241</v>
      </c>
      <c r="G415" s="74">
        <v>4000000</v>
      </c>
      <c r="H415" s="84" t="s">
        <v>13</v>
      </c>
      <c r="I415" s="48">
        <v>40289</v>
      </c>
      <c r="J415" s="889">
        <v>4</v>
      </c>
      <c r="K415" s="373">
        <v>4000000</v>
      </c>
      <c r="L415" s="53">
        <f t="shared" si="13"/>
        <v>0</v>
      </c>
      <c r="M415" s="408" t="s">
        <v>183</v>
      </c>
      <c r="N415" s="281">
        <v>40289</v>
      </c>
      <c r="O415" s="1429" t="s">
        <v>393</v>
      </c>
      <c r="P415" s="282" t="s">
        <v>187</v>
      </c>
      <c r="Q415" s="877" t="s">
        <v>1273</v>
      </c>
      <c r="R415" s="245">
        <v>200000</v>
      </c>
      <c r="U415" s="795"/>
      <c r="V415" s="795"/>
      <c r="W415" s="795"/>
    </row>
    <row r="416" spans="1:23" s="79" customFormat="1" x14ac:dyDescent="0.2">
      <c r="A416" s="612" t="s">
        <v>1880</v>
      </c>
      <c r="B416" s="71">
        <v>39843</v>
      </c>
      <c r="C416" s="312" t="s">
        <v>588</v>
      </c>
      <c r="D416" s="82" t="s">
        <v>613</v>
      </c>
      <c r="E416" s="63" t="s">
        <v>281</v>
      </c>
      <c r="F416" s="83" t="s">
        <v>241</v>
      </c>
      <c r="G416" s="74">
        <v>10000000</v>
      </c>
      <c r="H416" s="84" t="s">
        <v>13</v>
      </c>
      <c r="I416" s="48">
        <v>40801</v>
      </c>
      <c r="J416" s="889">
        <v>49</v>
      </c>
      <c r="K416" s="373">
        <v>10000000</v>
      </c>
      <c r="L416" s="53">
        <f t="shared" si="13"/>
        <v>0</v>
      </c>
      <c r="M416" s="408" t="s">
        <v>183</v>
      </c>
      <c r="N416" s="281">
        <v>40801</v>
      </c>
      <c r="O416" s="1429" t="s">
        <v>393</v>
      </c>
      <c r="P416" s="282" t="s">
        <v>187</v>
      </c>
      <c r="Q416" s="877" t="s">
        <v>1273</v>
      </c>
      <c r="R416" s="245">
        <v>500000</v>
      </c>
      <c r="U416" s="795"/>
      <c r="V416" s="795"/>
      <c r="W416" s="795"/>
    </row>
    <row r="417" spans="1:23" s="79" customFormat="1" x14ac:dyDescent="0.2">
      <c r="A417" s="612" t="s">
        <v>1880</v>
      </c>
      <c r="B417" s="71">
        <v>39843</v>
      </c>
      <c r="C417" s="312" t="s">
        <v>589</v>
      </c>
      <c r="D417" s="82" t="s">
        <v>614</v>
      </c>
      <c r="E417" s="45" t="s">
        <v>31</v>
      </c>
      <c r="F417" s="83" t="s">
        <v>241</v>
      </c>
      <c r="G417" s="74">
        <v>4734000</v>
      </c>
      <c r="H417" s="84" t="s">
        <v>13</v>
      </c>
      <c r="I417" s="48">
        <v>40766</v>
      </c>
      <c r="J417" s="889">
        <v>49</v>
      </c>
      <c r="K417" s="373">
        <v>4734000</v>
      </c>
      <c r="L417" s="53">
        <f t="shared" ref="L417:L453" si="14">IF($K417&lt;&gt;0,$G417-$K417,"")</f>
        <v>0</v>
      </c>
      <c r="M417" s="408" t="s">
        <v>183</v>
      </c>
      <c r="N417" s="281">
        <v>40766</v>
      </c>
      <c r="O417" s="1429" t="s">
        <v>393</v>
      </c>
      <c r="P417" s="861" t="s">
        <v>187</v>
      </c>
      <c r="Q417" s="877" t="s">
        <v>1273</v>
      </c>
      <c r="R417" s="245">
        <v>237000</v>
      </c>
      <c r="U417" s="795"/>
      <c r="V417" s="795"/>
      <c r="W417" s="795"/>
    </row>
    <row r="418" spans="1:23" s="79" customFormat="1" x14ac:dyDescent="0.2">
      <c r="A418" s="612" t="s">
        <v>2149</v>
      </c>
      <c r="B418" s="71">
        <v>39843</v>
      </c>
      <c r="C418" s="312" t="s">
        <v>590</v>
      </c>
      <c r="D418" s="82" t="s">
        <v>615</v>
      </c>
      <c r="E418" s="45" t="s">
        <v>25</v>
      </c>
      <c r="F418" s="83" t="s">
        <v>241</v>
      </c>
      <c r="G418" s="74">
        <v>7700000</v>
      </c>
      <c r="H418" s="84" t="s">
        <v>13</v>
      </c>
      <c r="I418" s="48">
        <v>41213</v>
      </c>
      <c r="J418" s="889">
        <v>141</v>
      </c>
      <c r="K418" s="373">
        <v>6861462.2999999998</v>
      </c>
      <c r="L418" s="53">
        <v>0</v>
      </c>
      <c r="M418" s="64" t="s">
        <v>183</v>
      </c>
      <c r="N418" s="281" t="s">
        <v>2157</v>
      </c>
      <c r="O418" s="1429" t="s">
        <v>393</v>
      </c>
      <c r="P418" s="282" t="s">
        <v>1910</v>
      </c>
      <c r="Q418" s="67" t="s">
        <v>1273</v>
      </c>
      <c r="R418" s="245">
        <v>369948</v>
      </c>
      <c r="U418" s="795"/>
      <c r="V418" s="795"/>
      <c r="W418" s="795"/>
    </row>
    <row r="419" spans="1:23" s="79" customFormat="1" x14ac:dyDescent="0.2">
      <c r="A419" s="612" t="s">
        <v>2290</v>
      </c>
      <c r="B419" s="71">
        <v>39843</v>
      </c>
      <c r="C419" s="312" t="s">
        <v>591</v>
      </c>
      <c r="D419" s="82" t="s">
        <v>616</v>
      </c>
      <c r="E419" s="45" t="s">
        <v>41</v>
      </c>
      <c r="F419" s="83" t="s">
        <v>241</v>
      </c>
      <c r="G419" s="74">
        <v>4609000</v>
      </c>
      <c r="H419" s="84" t="s">
        <v>13</v>
      </c>
      <c r="I419" s="48">
        <v>41312</v>
      </c>
      <c r="J419" s="889">
        <v>202</v>
      </c>
      <c r="K419" s="373">
        <v>4300542.67</v>
      </c>
      <c r="L419" s="53">
        <v>0</v>
      </c>
      <c r="M419" s="64" t="s">
        <v>183</v>
      </c>
      <c r="N419" s="281">
        <v>41312</v>
      </c>
      <c r="O419" s="1429" t="s">
        <v>393</v>
      </c>
      <c r="P419" s="282" t="s">
        <v>1910</v>
      </c>
      <c r="Q419" s="877" t="s">
        <v>1966</v>
      </c>
      <c r="R419" s="245">
        <v>222007.5</v>
      </c>
      <c r="U419" s="795"/>
      <c r="V419" s="795"/>
      <c r="W419" s="795"/>
    </row>
    <row r="420" spans="1:23" s="79" customFormat="1" x14ac:dyDescent="0.2">
      <c r="A420" s="612" t="s">
        <v>1883</v>
      </c>
      <c r="B420" s="71">
        <v>39843</v>
      </c>
      <c r="C420" s="312" t="s">
        <v>592</v>
      </c>
      <c r="D420" s="82" t="s">
        <v>617</v>
      </c>
      <c r="E420" s="277" t="s">
        <v>131</v>
      </c>
      <c r="F420" s="83" t="s">
        <v>241</v>
      </c>
      <c r="G420" s="74">
        <v>2600000</v>
      </c>
      <c r="H420" s="84" t="s">
        <v>13</v>
      </c>
      <c r="I420" s="48">
        <v>40801</v>
      </c>
      <c r="J420" s="889">
        <v>50</v>
      </c>
      <c r="K420" s="373">
        <v>2600000</v>
      </c>
      <c r="L420" s="53">
        <f t="shared" si="14"/>
        <v>0</v>
      </c>
      <c r="M420" s="408" t="s">
        <v>183</v>
      </c>
      <c r="N420" s="281">
        <v>40801</v>
      </c>
      <c r="O420" s="1429" t="s">
        <v>393</v>
      </c>
      <c r="P420" s="861" t="s">
        <v>187</v>
      </c>
      <c r="Q420" s="877" t="s">
        <v>1273</v>
      </c>
      <c r="R420" s="245">
        <v>130000</v>
      </c>
      <c r="U420" s="795"/>
      <c r="V420" s="795"/>
      <c r="W420" s="795"/>
    </row>
    <row r="421" spans="1:23" s="79" customFormat="1" x14ac:dyDescent="0.2">
      <c r="A421" s="612"/>
      <c r="B421" s="1427">
        <v>39850</v>
      </c>
      <c r="C421" s="312" t="s">
        <v>1340</v>
      </c>
      <c r="D421" s="82" t="s">
        <v>648</v>
      </c>
      <c r="E421" s="63" t="s">
        <v>239</v>
      </c>
      <c r="F421" s="83" t="s">
        <v>286</v>
      </c>
      <c r="G421" s="74">
        <v>16000000</v>
      </c>
      <c r="H421" s="84" t="s">
        <v>13</v>
      </c>
      <c r="I421" s="48">
        <v>40730</v>
      </c>
      <c r="J421" s="85">
        <v>4</v>
      </c>
      <c r="K421" s="373">
        <v>16000000</v>
      </c>
      <c r="L421" s="53">
        <f t="shared" si="14"/>
        <v>0</v>
      </c>
      <c r="M421" s="64" t="s">
        <v>1013</v>
      </c>
      <c r="N421" s="1440">
        <v>40751</v>
      </c>
      <c r="O421" s="1429" t="s">
        <v>1013</v>
      </c>
      <c r="P421" s="86"/>
      <c r="Q421" s="877" t="s">
        <v>1273</v>
      </c>
      <c r="R421" s="245">
        <v>1000000</v>
      </c>
      <c r="U421" s="795"/>
      <c r="V421" s="795"/>
      <c r="W421" s="795"/>
    </row>
    <row r="422" spans="1:23" s="311" customFormat="1" ht="28.5" x14ac:dyDescent="0.2">
      <c r="A422" s="1383"/>
      <c r="B422" s="1463">
        <v>39850</v>
      </c>
      <c r="C422" s="1688" t="s">
        <v>674</v>
      </c>
      <c r="D422" s="1694" t="s">
        <v>649</v>
      </c>
      <c r="E422" s="1498" t="s">
        <v>46</v>
      </c>
      <c r="F422" s="1661" t="s">
        <v>286</v>
      </c>
      <c r="G422" s="1471">
        <v>59000000</v>
      </c>
      <c r="H422" s="1477" t="s">
        <v>13</v>
      </c>
      <c r="I422" s="48">
        <v>40394</v>
      </c>
      <c r="J422" s="85">
        <v>4</v>
      </c>
      <c r="K422" s="373">
        <v>20000000</v>
      </c>
      <c r="L422" s="53">
        <f t="shared" si="14"/>
        <v>39000000</v>
      </c>
      <c r="M422" s="64" t="s">
        <v>189</v>
      </c>
      <c r="N422" s="1512">
        <v>40968</v>
      </c>
      <c r="O422" s="1453" t="s">
        <v>1013</v>
      </c>
      <c r="P422" s="1455"/>
      <c r="Q422" s="1477" t="s">
        <v>1273</v>
      </c>
      <c r="R422" s="1506">
        <v>2800000</v>
      </c>
      <c r="U422" s="795"/>
      <c r="V422" s="795"/>
      <c r="W422" s="795"/>
    </row>
    <row r="423" spans="1:23" s="311" customFormat="1" ht="28.5" x14ac:dyDescent="0.2">
      <c r="A423" s="1416"/>
      <c r="B423" s="1485"/>
      <c r="C423" s="1689"/>
      <c r="D423" s="1695"/>
      <c r="E423" s="1553"/>
      <c r="F423" s="1691"/>
      <c r="G423" s="1494"/>
      <c r="H423" s="1495"/>
      <c r="I423" s="48">
        <v>40618</v>
      </c>
      <c r="J423" s="85">
        <v>4</v>
      </c>
      <c r="K423" s="373">
        <v>20000000</v>
      </c>
      <c r="L423" s="53">
        <f>L422-K423</f>
        <v>19000000</v>
      </c>
      <c r="M423" s="64" t="s">
        <v>189</v>
      </c>
      <c r="N423" s="1521"/>
      <c r="O423" s="1510"/>
      <c r="P423" s="1511"/>
      <c r="Q423" s="1495"/>
      <c r="R423" s="1509"/>
      <c r="U423" s="795"/>
      <c r="V423" s="795"/>
      <c r="W423" s="795"/>
    </row>
    <row r="424" spans="1:23" s="311" customFormat="1" ht="20.25" customHeight="1" x14ac:dyDescent="0.2">
      <c r="A424" s="1384"/>
      <c r="B424" s="1464"/>
      <c r="C424" s="1690"/>
      <c r="D424" s="1696"/>
      <c r="E424" s="1499"/>
      <c r="F424" s="1662"/>
      <c r="G424" s="1472"/>
      <c r="H424" s="1478"/>
      <c r="I424" s="48">
        <v>40947</v>
      </c>
      <c r="J424" s="85">
        <v>4</v>
      </c>
      <c r="K424" s="373">
        <v>19000000</v>
      </c>
      <c r="L424" s="53">
        <f>L423-K424</f>
        <v>0</v>
      </c>
      <c r="M424" s="64" t="s">
        <v>1013</v>
      </c>
      <c r="N424" s="1513"/>
      <c r="O424" s="1454"/>
      <c r="P424" s="1456"/>
      <c r="Q424" s="1478"/>
      <c r="R424" s="1507"/>
      <c r="U424" s="795"/>
      <c r="V424" s="795"/>
      <c r="W424" s="795"/>
    </row>
    <row r="425" spans="1:23" s="79" customFormat="1" x14ac:dyDescent="0.2">
      <c r="A425" s="612"/>
      <c r="B425" s="1427">
        <v>39850</v>
      </c>
      <c r="C425" s="312" t="s">
        <v>626</v>
      </c>
      <c r="D425" s="82" t="s">
        <v>650</v>
      </c>
      <c r="E425" s="277" t="s">
        <v>134</v>
      </c>
      <c r="F425" s="83" t="s">
        <v>286</v>
      </c>
      <c r="G425" s="74">
        <v>6785000</v>
      </c>
      <c r="H425" s="84" t="s">
        <v>13</v>
      </c>
      <c r="I425" s="48"/>
      <c r="J425" s="85"/>
      <c r="K425" s="373"/>
      <c r="L425" s="53" t="str">
        <f t="shared" si="14"/>
        <v/>
      </c>
      <c r="M425" s="64"/>
      <c r="N425" s="1440"/>
      <c r="O425" s="1429"/>
      <c r="P425" s="86"/>
      <c r="Q425" s="877"/>
      <c r="R425" s="245"/>
      <c r="U425" s="795"/>
      <c r="V425" s="795"/>
      <c r="W425" s="795"/>
    </row>
    <row r="426" spans="1:23" s="311" customFormat="1" ht="28.5" x14ac:dyDescent="0.2">
      <c r="A426" s="612" t="s">
        <v>1519</v>
      </c>
      <c r="B426" s="1427">
        <v>39850</v>
      </c>
      <c r="C426" s="312" t="s">
        <v>627</v>
      </c>
      <c r="D426" s="82" t="s">
        <v>651</v>
      </c>
      <c r="E426" s="45" t="s">
        <v>78</v>
      </c>
      <c r="F426" s="83" t="s">
        <v>286</v>
      </c>
      <c r="G426" s="74">
        <v>5000000</v>
      </c>
      <c r="H426" s="84" t="s">
        <v>13</v>
      </c>
      <c r="I426" s="48">
        <v>40450</v>
      </c>
      <c r="J426" s="85">
        <v>4</v>
      </c>
      <c r="K426" s="373">
        <v>5000000</v>
      </c>
      <c r="L426" s="53">
        <f t="shared" si="14"/>
        <v>0</v>
      </c>
      <c r="M426" s="64" t="s">
        <v>1013</v>
      </c>
      <c r="N426" s="1440"/>
      <c r="O426" s="1429"/>
      <c r="P426" s="86"/>
      <c r="Q426" s="877"/>
      <c r="R426" s="245"/>
      <c r="U426" s="795"/>
      <c r="V426" s="795"/>
      <c r="W426" s="795"/>
    </row>
    <row r="427" spans="1:23" s="79" customFormat="1" x14ac:dyDescent="0.2">
      <c r="A427" s="612">
        <v>163</v>
      </c>
      <c r="B427" s="1427">
        <v>39850</v>
      </c>
      <c r="C427" s="312" t="s">
        <v>628</v>
      </c>
      <c r="D427" s="82" t="s">
        <v>652</v>
      </c>
      <c r="E427" s="45" t="s">
        <v>12</v>
      </c>
      <c r="F427" s="83" t="s">
        <v>286</v>
      </c>
      <c r="G427" s="74">
        <v>4000000</v>
      </c>
      <c r="H427" s="84" t="s">
        <v>13</v>
      </c>
      <c r="I427" s="48">
        <v>41243</v>
      </c>
      <c r="J427" s="85">
        <v>163</v>
      </c>
      <c r="K427" s="373">
        <v>3362000</v>
      </c>
      <c r="L427" s="53">
        <v>0</v>
      </c>
      <c r="M427" s="64" t="s">
        <v>1013</v>
      </c>
      <c r="N427" s="51">
        <v>41437</v>
      </c>
      <c r="O427" s="1429" t="s">
        <v>1013</v>
      </c>
      <c r="P427" s="86"/>
      <c r="Q427" s="877" t="s">
        <v>1966</v>
      </c>
      <c r="R427" s="245">
        <v>19132</v>
      </c>
      <c r="U427" s="795"/>
      <c r="V427" s="795"/>
      <c r="W427" s="795"/>
    </row>
    <row r="428" spans="1:23" s="79" customFormat="1" x14ac:dyDescent="0.2">
      <c r="A428" s="612">
        <v>161</v>
      </c>
      <c r="B428" s="1427">
        <v>39850</v>
      </c>
      <c r="C428" s="312" t="s">
        <v>629</v>
      </c>
      <c r="D428" s="82" t="s">
        <v>653</v>
      </c>
      <c r="E428" s="84" t="s">
        <v>654</v>
      </c>
      <c r="F428" s="83" t="s">
        <v>286</v>
      </c>
      <c r="G428" s="74">
        <v>4781000</v>
      </c>
      <c r="H428" s="84" t="s">
        <v>13</v>
      </c>
      <c r="I428" s="48">
        <v>41242</v>
      </c>
      <c r="J428" s="85">
        <v>161</v>
      </c>
      <c r="K428" s="373">
        <v>4217568.41</v>
      </c>
      <c r="L428" s="53">
        <v>0</v>
      </c>
      <c r="M428" s="64" t="s">
        <v>1013</v>
      </c>
      <c r="N428" s="1440"/>
      <c r="O428" s="1429"/>
      <c r="P428" s="86"/>
      <c r="Q428" s="877"/>
      <c r="R428" s="245"/>
      <c r="U428" s="795"/>
      <c r="V428" s="795"/>
      <c r="W428" s="795"/>
    </row>
    <row r="429" spans="1:23" s="311" customFormat="1" ht="28.5" x14ac:dyDescent="0.2">
      <c r="A429" s="612" t="s">
        <v>1444</v>
      </c>
      <c r="B429" s="1427">
        <v>39850</v>
      </c>
      <c r="C429" s="312" t="s">
        <v>630</v>
      </c>
      <c r="D429" s="82" t="s">
        <v>655</v>
      </c>
      <c r="E429" s="45" t="s">
        <v>23</v>
      </c>
      <c r="F429" s="83" t="s">
        <v>393</v>
      </c>
      <c r="G429" s="74">
        <v>3000000</v>
      </c>
      <c r="H429" s="84" t="s">
        <v>13</v>
      </c>
      <c r="I429" s="48">
        <v>40403</v>
      </c>
      <c r="J429" s="85">
        <v>4</v>
      </c>
      <c r="K429" s="373">
        <v>3000000</v>
      </c>
      <c r="L429" s="53">
        <f t="shared" si="14"/>
        <v>0</v>
      </c>
      <c r="M429" s="301" t="s">
        <v>333</v>
      </c>
      <c r="N429" s="302" t="s">
        <v>333</v>
      </c>
      <c r="O429" s="1429" t="s">
        <v>333</v>
      </c>
      <c r="P429" s="303"/>
      <c r="Q429" s="835" t="s">
        <v>1216</v>
      </c>
      <c r="R429" s="245" t="s">
        <v>333</v>
      </c>
      <c r="U429" s="795"/>
      <c r="V429" s="795"/>
      <c r="W429" s="795"/>
    </row>
    <row r="430" spans="1:23" s="79" customFormat="1" x14ac:dyDescent="0.2">
      <c r="A430" s="612">
        <v>2</v>
      </c>
      <c r="B430" s="1427">
        <v>39850</v>
      </c>
      <c r="C430" s="312" t="s">
        <v>631</v>
      </c>
      <c r="D430" s="82" t="s">
        <v>656</v>
      </c>
      <c r="E430" s="59" t="s">
        <v>111</v>
      </c>
      <c r="F430" s="83" t="s">
        <v>241</v>
      </c>
      <c r="G430" s="74">
        <v>301000</v>
      </c>
      <c r="H430" s="84" t="s">
        <v>13</v>
      </c>
      <c r="I430" s="48">
        <v>41262</v>
      </c>
      <c r="J430" s="85">
        <v>4</v>
      </c>
      <c r="K430" s="373">
        <v>301000</v>
      </c>
      <c r="L430" s="53">
        <f t="shared" si="14"/>
        <v>0</v>
      </c>
      <c r="M430" s="64" t="s">
        <v>183</v>
      </c>
      <c r="N430" s="1440">
        <v>41262</v>
      </c>
      <c r="O430" s="1429" t="s">
        <v>393</v>
      </c>
      <c r="P430" s="86" t="s">
        <v>187</v>
      </c>
      <c r="Q430" s="877" t="s">
        <v>1273</v>
      </c>
      <c r="R430" s="245">
        <v>15000</v>
      </c>
      <c r="U430" s="795"/>
      <c r="V430" s="795"/>
      <c r="W430" s="795"/>
    </row>
    <row r="431" spans="1:23" s="79" customFormat="1" x14ac:dyDescent="0.2">
      <c r="A431" s="1383">
        <v>2</v>
      </c>
      <c r="B431" s="1463">
        <v>39850</v>
      </c>
      <c r="C431" s="1688" t="s">
        <v>632</v>
      </c>
      <c r="D431" s="1496" t="s">
        <v>657</v>
      </c>
      <c r="E431" s="1498" t="s">
        <v>56</v>
      </c>
      <c r="F431" s="1481" t="s">
        <v>241</v>
      </c>
      <c r="G431" s="1471">
        <v>15568000</v>
      </c>
      <c r="H431" s="1477" t="s">
        <v>13</v>
      </c>
      <c r="I431" s="48">
        <v>40557</v>
      </c>
      <c r="J431" s="85">
        <v>4</v>
      </c>
      <c r="K431" s="373">
        <v>4000000</v>
      </c>
      <c r="L431" s="53">
        <f t="shared" si="14"/>
        <v>11568000</v>
      </c>
      <c r="M431" s="408" t="s">
        <v>183</v>
      </c>
      <c r="N431" s="1512">
        <v>40618</v>
      </c>
      <c r="O431" s="1453" t="s">
        <v>393</v>
      </c>
      <c r="P431" s="1455" t="s">
        <v>187</v>
      </c>
      <c r="Q431" s="1477" t="s">
        <v>1273</v>
      </c>
      <c r="R431" s="1506">
        <v>778000</v>
      </c>
      <c r="U431" s="795"/>
      <c r="V431" s="795"/>
      <c r="W431" s="795"/>
    </row>
    <row r="432" spans="1:23" s="79" customFormat="1" x14ac:dyDescent="0.2">
      <c r="A432" s="1384"/>
      <c r="B432" s="1464"/>
      <c r="C432" s="1690"/>
      <c r="D432" s="1497"/>
      <c r="E432" s="1499"/>
      <c r="F432" s="1482"/>
      <c r="G432" s="1472"/>
      <c r="H432" s="1478"/>
      <c r="I432" s="48">
        <v>40618</v>
      </c>
      <c r="J432" s="85">
        <v>4</v>
      </c>
      <c r="K432" s="373">
        <f>L431</f>
        <v>11568000</v>
      </c>
      <c r="L432" s="53">
        <v>0</v>
      </c>
      <c r="M432" s="408" t="s">
        <v>183</v>
      </c>
      <c r="N432" s="1513"/>
      <c r="O432" s="1454"/>
      <c r="P432" s="1456"/>
      <c r="Q432" s="1478"/>
      <c r="R432" s="1507"/>
      <c r="U432" s="795"/>
      <c r="V432" s="795"/>
      <c r="W432" s="795"/>
    </row>
    <row r="433" spans="1:23" s="79" customFormat="1" x14ac:dyDescent="0.2">
      <c r="A433" s="612">
        <v>2</v>
      </c>
      <c r="B433" s="1427">
        <v>39850</v>
      </c>
      <c r="C433" s="312" t="s">
        <v>633</v>
      </c>
      <c r="D433" s="82" t="s">
        <v>658</v>
      </c>
      <c r="E433" s="45" t="s">
        <v>19</v>
      </c>
      <c r="F433" s="83" t="s">
        <v>241</v>
      </c>
      <c r="G433" s="74">
        <v>2861000</v>
      </c>
      <c r="H433" s="84" t="s">
        <v>13</v>
      </c>
      <c r="I433" s="48"/>
      <c r="J433" s="85"/>
      <c r="K433" s="373"/>
      <c r="L433" s="53" t="str">
        <f t="shared" si="14"/>
        <v/>
      </c>
      <c r="M433" s="64"/>
      <c r="N433" s="1440"/>
      <c r="O433" s="1429"/>
      <c r="P433" s="86"/>
      <c r="Q433" s="877"/>
      <c r="R433" s="245"/>
      <c r="U433" s="795"/>
      <c r="V433" s="795"/>
      <c r="W433" s="795"/>
    </row>
    <row r="434" spans="1:23" s="79" customFormat="1" x14ac:dyDescent="0.2">
      <c r="A434" s="612">
        <v>2</v>
      </c>
      <c r="B434" s="1427">
        <v>39850</v>
      </c>
      <c r="C434" s="312" t="s">
        <v>634</v>
      </c>
      <c r="D434" s="82" t="s">
        <v>659</v>
      </c>
      <c r="E434" s="84" t="s">
        <v>597</v>
      </c>
      <c r="F434" s="83" t="s">
        <v>241</v>
      </c>
      <c r="G434" s="74">
        <v>5000000</v>
      </c>
      <c r="H434" s="84" t="s">
        <v>13</v>
      </c>
      <c r="I434" s="48">
        <v>40954</v>
      </c>
      <c r="J434" s="85">
        <v>4</v>
      </c>
      <c r="K434" s="373">
        <v>5000000</v>
      </c>
      <c r="L434" s="53">
        <f t="shared" si="14"/>
        <v>0</v>
      </c>
      <c r="M434" s="408" t="s">
        <v>183</v>
      </c>
      <c r="N434" s="1440">
        <v>40954</v>
      </c>
      <c r="O434" s="1429" t="s">
        <v>393</v>
      </c>
      <c r="P434" s="86" t="s">
        <v>187</v>
      </c>
      <c r="Q434" s="877" t="s">
        <v>1273</v>
      </c>
      <c r="R434" s="245">
        <v>250000</v>
      </c>
      <c r="U434" s="795"/>
      <c r="V434" s="795"/>
      <c r="W434" s="795"/>
    </row>
    <row r="435" spans="1:23" s="79" customFormat="1" x14ac:dyDescent="0.2">
      <c r="A435" s="612" t="s">
        <v>1880</v>
      </c>
      <c r="B435" s="1427">
        <v>39850</v>
      </c>
      <c r="C435" s="312" t="s">
        <v>635</v>
      </c>
      <c r="D435" s="82" t="s">
        <v>660</v>
      </c>
      <c r="E435" s="45" t="s">
        <v>17</v>
      </c>
      <c r="F435" s="83" t="s">
        <v>241</v>
      </c>
      <c r="G435" s="74">
        <v>3500000</v>
      </c>
      <c r="H435" s="84" t="s">
        <v>13</v>
      </c>
      <c r="I435" s="48">
        <v>40759</v>
      </c>
      <c r="J435" s="85">
        <v>49</v>
      </c>
      <c r="K435" s="373">
        <v>3500000</v>
      </c>
      <c r="L435" s="53">
        <f t="shared" si="14"/>
        <v>0</v>
      </c>
      <c r="M435" s="408" t="s">
        <v>183</v>
      </c>
      <c r="N435" s="1440">
        <v>40759</v>
      </c>
      <c r="O435" s="1429" t="s">
        <v>393</v>
      </c>
      <c r="P435" s="86" t="s">
        <v>187</v>
      </c>
      <c r="Q435" s="877" t="s">
        <v>1273</v>
      </c>
      <c r="R435" s="245">
        <v>175000</v>
      </c>
      <c r="U435" s="795"/>
      <c r="V435" s="795"/>
      <c r="W435" s="795"/>
    </row>
    <row r="436" spans="1:23" s="79" customFormat="1" x14ac:dyDescent="0.2">
      <c r="A436" s="612">
        <v>2</v>
      </c>
      <c r="B436" s="1427">
        <v>39850</v>
      </c>
      <c r="C436" s="312" t="s">
        <v>636</v>
      </c>
      <c r="D436" s="82" t="s">
        <v>661</v>
      </c>
      <c r="E436" s="45" t="s">
        <v>69</v>
      </c>
      <c r="F436" s="83" t="s">
        <v>241</v>
      </c>
      <c r="G436" s="74">
        <v>6300000</v>
      </c>
      <c r="H436" s="84" t="s">
        <v>13</v>
      </c>
      <c r="I436" s="48"/>
      <c r="J436" s="85"/>
      <c r="K436" s="373"/>
      <c r="L436" s="53" t="str">
        <f t="shared" si="14"/>
        <v/>
      </c>
      <c r="M436" s="64"/>
      <c r="N436" s="1440"/>
      <c r="O436" s="1429"/>
      <c r="P436" s="86"/>
      <c r="Q436" s="877"/>
      <c r="R436" s="245"/>
      <c r="U436" s="795"/>
      <c r="V436" s="795"/>
      <c r="W436" s="795"/>
    </row>
    <row r="437" spans="1:23" s="354" customFormat="1" ht="28.5" x14ac:dyDescent="0.2">
      <c r="A437" s="612" t="s">
        <v>1475</v>
      </c>
      <c r="B437" s="321">
        <v>39850</v>
      </c>
      <c r="C437" s="82" t="s">
        <v>637</v>
      </c>
      <c r="D437" s="82" t="s">
        <v>662</v>
      </c>
      <c r="E437" s="352" t="s">
        <v>95</v>
      </c>
      <c r="F437" s="353" t="s">
        <v>243</v>
      </c>
      <c r="G437" s="299">
        <v>5645000</v>
      </c>
      <c r="H437" s="300" t="s">
        <v>13</v>
      </c>
      <c r="I437" s="1296">
        <v>40445</v>
      </c>
      <c r="J437" s="327">
        <v>4</v>
      </c>
      <c r="K437" s="372">
        <v>5645000</v>
      </c>
      <c r="L437" s="53">
        <f t="shared" si="14"/>
        <v>0</v>
      </c>
      <c r="M437" s="64" t="s">
        <v>333</v>
      </c>
      <c r="N437" s="340" t="s">
        <v>333</v>
      </c>
      <c r="O437" s="1429" t="s">
        <v>333</v>
      </c>
      <c r="P437" s="328"/>
      <c r="Q437" s="835" t="s">
        <v>1216</v>
      </c>
      <c r="R437" s="245" t="s">
        <v>333</v>
      </c>
      <c r="U437" s="795"/>
      <c r="V437" s="795"/>
      <c r="W437" s="795"/>
    </row>
    <row r="438" spans="1:23" s="79" customFormat="1" x14ac:dyDescent="0.2">
      <c r="A438" s="612">
        <v>2</v>
      </c>
      <c r="B438" s="1427">
        <v>39850</v>
      </c>
      <c r="C438" s="312" t="s">
        <v>638</v>
      </c>
      <c r="D438" s="82" t="s">
        <v>446</v>
      </c>
      <c r="E438" s="45" t="s">
        <v>35</v>
      </c>
      <c r="F438" s="83" t="s">
        <v>241</v>
      </c>
      <c r="G438" s="74">
        <v>3072000</v>
      </c>
      <c r="H438" s="84" t="s">
        <v>13</v>
      </c>
      <c r="I438" s="48"/>
      <c r="J438" s="85"/>
      <c r="K438" s="373"/>
      <c r="L438" s="53" t="str">
        <f t="shared" si="14"/>
        <v/>
      </c>
      <c r="M438" s="64"/>
      <c r="N438" s="1440"/>
      <c r="O438" s="1429"/>
      <c r="P438" s="86"/>
      <c r="Q438" s="877"/>
      <c r="R438" s="245"/>
      <c r="U438" s="795"/>
      <c r="V438" s="795"/>
      <c r="W438" s="795"/>
    </row>
    <row r="439" spans="1:23" s="79" customFormat="1" ht="28.5" x14ac:dyDescent="0.2">
      <c r="A439" s="612">
        <v>18</v>
      </c>
      <c r="B439" s="1427">
        <v>39850</v>
      </c>
      <c r="C439" s="82" t="s">
        <v>1641</v>
      </c>
      <c r="D439" s="82" t="s">
        <v>1341</v>
      </c>
      <c r="E439" s="45" t="s">
        <v>39</v>
      </c>
      <c r="F439" s="83" t="s">
        <v>393</v>
      </c>
      <c r="G439" s="74">
        <v>33900000</v>
      </c>
      <c r="H439" s="84" t="s">
        <v>13</v>
      </c>
      <c r="I439" s="48">
        <v>40884</v>
      </c>
      <c r="J439" s="85">
        <v>4</v>
      </c>
      <c r="K439" s="373">
        <v>35595000</v>
      </c>
      <c r="L439" s="53">
        <v>0</v>
      </c>
      <c r="M439" s="64" t="s">
        <v>333</v>
      </c>
      <c r="N439" s="340" t="s">
        <v>333</v>
      </c>
      <c r="O439" s="1429" t="s">
        <v>333</v>
      </c>
      <c r="P439" s="328"/>
      <c r="Q439" s="835" t="s">
        <v>1216</v>
      </c>
      <c r="R439" s="245" t="s">
        <v>333</v>
      </c>
      <c r="U439" s="795"/>
      <c r="V439" s="795"/>
      <c r="W439" s="795"/>
    </row>
    <row r="440" spans="1:23" s="79" customFormat="1" x14ac:dyDescent="0.2">
      <c r="A440" s="612" t="s">
        <v>1880</v>
      </c>
      <c r="B440" s="1427">
        <v>39850</v>
      </c>
      <c r="C440" s="312" t="s">
        <v>639</v>
      </c>
      <c r="D440" s="82" t="s">
        <v>664</v>
      </c>
      <c r="E440" s="84" t="s">
        <v>597</v>
      </c>
      <c r="F440" s="83" t="s">
        <v>241</v>
      </c>
      <c r="G440" s="74">
        <v>795000</v>
      </c>
      <c r="H440" s="84" t="s">
        <v>13</v>
      </c>
      <c r="I440" s="48">
        <v>40752</v>
      </c>
      <c r="J440" s="85">
        <v>49</v>
      </c>
      <c r="K440" s="373">
        <v>795000</v>
      </c>
      <c r="L440" s="53">
        <f t="shared" si="14"/>
        <v>0</v>
      </c>
      <c r="M440" s="408" t="s">
        <v>183</v>
      </c>
      <c r="N440" s="1440">
        <v>40752</v>
      </c>
      <c r="O440" s="1429" t="s">
        <v>393</v>
      </c>
      <c r="P440" s="86" t="s">
        <v>187</v>
      </c>
      <c r="Q440" s="877" t="s">
        <v>1273</v>
      </c>
      <c r="R440" s="245">
        <v>40000</v>
      </c>
      <c r="U440" s="795"/>
      <c r="V440" s="795"/>
      <c r="W440" s="795"/>
    </row>
    <row r="441" spans="1:23" s="79" customFormat="1" x14ac:dyDescent="0.2">
      <c r="A441" s="612" t="s">
        <v>1880</v>
      </c>
      <c r="B441" s="1427">
        <v>39850</v>
      </c>
      <c r="C441" s="312" t="s">
        <v>640</v>
      </c>
      <c r="D441" s="82" t="s">
        <v>665</v>
      </c>
      <c r="E441" s="63" t="s">
        <v>281</v>
      </c>
      <c r="F441" s="83" t="s">
        <v>241</v>
      </c>
      <c r="G441" s="74">
        <v>7500000</v>
      </c>
      <c r="H441" s="84" t="s">
        <v>13</v>
      </c>
      <c r="I441" s="48">
        <v>40752</v>
      </c>
      <c r="J441" s="85">
        <v>49</v>
      </c>
      <c r="K441" s="373">
        <v>7500000</v>
      </c>
      <c r="L441" s="53">
        <f t="shared" si="14"/>
        <v>0</v>
      </c>
      <c r="M441" s="408" t="s">
        <v>183</v>
      </c>
      <c r="N441" s="1440">
        <v>40752</v>
      </c>
      <c r="O441" s="1429" t="s">
        <v>393</v>
      </c>
      <c r="P441" s="86" t="s">
        <v>187</v>
      </c>
      <c r="Q441" s="877" t="s">
        <v>1273</v>
      </c>
      <c r="R441" s="245">
        <v>375000</v>
      </c>
      <c r="U441" s="795"/>
      <c r="V441" s="795"/>
      <c r="W441" s="795"/>
    </row>
    <row r="442" spans="1:23" s="79" customFormat="1" x14ac:dyDescent="0.2">
      <c r="A442" s="612">
        <v>2</v>
      </c>
      <c r="B442" s="1427">
        <v>39850</v>
      </c>
      <c r="C442" s="312" t="s">
        <v>673</v>
      </c>
      <c r="D442" s="82" t="s">
        <v>666</v>
      </c>
      <c r="E442" s="45" t="s">
        <v>69</v>
      </c>
      <c r="F442" s="83" t="s">
        <v>241</v>
      </c>
      <c r="G442" s="74">
        <v>4000000</v>
      </c>
      <c r="H442" s="84" t="s">
        <v>13</v>
      </c>
      <c r="I442" s="48"/>
      <c r="J442" s="85"/>
      <c r="K442" s="373"/>
      <c r="L442" s="53" t="str">
        <f t="shared" si="14"/>
        <v/>
      </c>
      <c r="M442" s="64"/>
      <c r="N442" s="1440"/>
      <c r="O442" s="1429"/>
      <c r="P442" s="86"/>
      <c r="Q442" s="877"/>
      <c r="R442" s="245"/>
      <c r="U442" s="795"/>
      <c r="V442" s="795"/>
      <c r="W442" s="795"/>
    </row>
    <row r="443" spans="1:23" s="79" customFormat="1" x14ac:dyDescent="0.2">
      <c r="A443" s="612">
        <v>2</v>
      </c>
      <c r="B443" s="1427">
        <v>39850</v>
      </c>
      <c r="C443" s="312" t="s">
        <v>641</v>
      </c>
      <c r="D443" s="82" t="s">
        <v>667</v>
      </c>
      <c r="E443" s="45" t="s">
        <v>25</v>
      </c>
      <c r="F443" s="83" t="s">
        <v>241</v>
      </c>
      <c r="G443" s="74">
        <v>8700000</v>
      </c>
      <c r="H443" s="84" t="s">
        <v>13</v>
      </c>
      <c r="I443" s="48">
        <v>40590</v>
      </c>
      <c r="J443" s="85">
        <v>4</v>
      </c>
      <c r="K443" s="373">
        <v>8700000</v>
      </c>
      <c r="L443" s="53">
        <f t="shared" si="14"/>
        <v>0</v>
      </c>
      <c r="M443" s="408" t="s">
        <v>183</v>
      </c>
      <c r="N443" s="1440">
        <v>40590</v>
      </c>
      <c r="O443" s="1429" t="s">
        <v>393</v>
      </c>
      <c r="P443" s="86" t="s">
        <v>187</v>
      </c>
      <c r="Q443" s="877" t="s">
        <v>1273</v>
      </c>
      <c r="R443" s="245">
        <v>435000</v>
      </c>
      <c r="U443" s="795"/>
      <c r="V443" s="795"/>
      <c r="W443" s="795"/>
    </row>
    <row r="444" spans="1:23" s="79" customFormat="1" x14ac:dyDescent="0.2">
      <c r="A444" s="612" t="s">
        <v>1883</v>
      </c>
      <c r="B444" s="1427">
        <v>39850</v>
      </c>
      <c r="C444" s="312" t="s">
        <v>642</v>
      </c>
      <c r="D444" s="82" t="s">
        <v>668</v>
      </c>
      <c r="E444" s="59" t="s">
        <v>91</v>
      </c>
      <c r="F444" s="83" t="s">
        <v>241</v>
      </c>
      <c r="G444" s="74">
        <v>3345000</v>
      </c>
      <c r="H444" s="84" t="s">
        <v>13</v>
      </c>
      <c r="I444" s="48">
        <v>40745</v>
      </c>
      <c r="J444" s="85">
        <v>50</v>
      </c>
      <c r="K444" s="373">
        <v>3345000</v>
      </c>
      <c r="L444" s="53">
        <f t="shared" si="14"/>
        <v>0</v>
      </c>
      <c r="M444" s="408" t="s">
        <v>183</v>
      </c>
      <c r="N444" s="1440">
        <v>40745</v>
      </c>
      <c r="O444" s="1429" t="s">
        <v>393</v>
      </c>
      <c r="P444" s="86" t="s">
        <v>187</v>
      </c>
      <c r="Q444" s="877" t="s">
        <v>1273</v>
      </c>
      <c r="R444" s="245">
        <v>167000</v>
      </c>
      <c r="U444" s="795"/>
      <c r="V444" s="795"/>
      <c r="W444" s="795"/>
    </row>
    <row r="445" spans="1:23" s="79" customFormat="1" x14ac:dyDescent="0.2">
      <c r="A445" s="612" t="s">
        <v>2117</v>
      </c>
      <c r="B445" s="1427">
        <v>39850</v>
      </c>
      <c r="C445" s="312" t="s">
        <v>643</v>
      </c>
      <c r="D445" s="82" t="s">
        <v>669</v>
      </c>
      <c r="E445" s="45" t="s">
        <v>12</v>
      </c>
      <c r="F445" s="83" t="s">
        <v>241</v>
      </c>
      <c r="G445" s="74">
        <v>17000000</v>
      </c>
      <c r="H445" s="84" t="s">
        <v>13</v>
      </c>
      <c r="I445" s="48">
        <v>41164</v>
      </c>
      <c r="J445" s="85">
        <v>126</v>
      </c>
      <c r="K445" s="373">
        <v>15988500</v>
      </c>
      <c r="L445" s="53">
        <v>0</v>
      </c>
      <c r="M445" s="408" t="s">
        <v>183</v>
      </c>
      <c r="N445" s="1440">
        <v>41164</v>
      </c>
      <c r="O445" s="1429" t="s">
        <v>393</v>
      </c>
      <c r="P445" s="86" t="s">
        <v>187</v>
      </c>
      <c r="Q445" s="877" t="s">
        <v>1966</v>
      </c>
      <c r="R445" s="245">
        <v>775273.95</v>
      </c>
      <c r="U445" s="795"/>
      <c r="V445" s="795"/>
      <c r="W445" s="795"/>
    </row>
    <row r="446" spans="1:23" s="79" customFormat="1" x14ac:dyDescent="0.2">
      <c r="A446" s="612" t="s">
        <v>1586</v>
      </c>
      <c r="B446" s="1427">
        <v>39850</v>
      </c>
      <c r="C446" s="312" t="s">
        <v>644</v>
      </c>
      <c r="D446" s="82" t="s">
        <v>670</v>
      </c>
      <c r="E446" s="45" t="s">
        <v>12</v>
      </c>
      <c r="F446" s="83" t="s">
        <v>241</v>
      </c>
      <c r="G446" s="74">
        <v>4021000</v>
      </c>
      <c r="H446" s="84" t="s">
        <v>13</v>
      </c>
      <c r="I446" s="48">
        <v>40515</v>
      </c>
      <c r="J446" s="85">
        <v>34</v>
      </c>
      <c r="K446" s="373">
        <v>1742850</v>
      </c>
      <c r="L446" s="53">
        <v>0</v>
      </c>
      <c r="M446" s="64" t="s">
        <v>333</v>
      </c>
      <c r="N446" s="1440" t="s">
        <v>333</v>
      </c>
      <c r="O446" s="1429" t="s">
        <v>333</v>
      </c>
      <c r="P446" s="86">
        <v>34</v>
      </c>
      <c r="Q446" s="877" t="s">
        <v>1216</v>
      </c>
      <c r="R446" s="245" t="s">
        <v>333</v>
      </c>
      <c r="U446" s="795"/>
      <c r="V446" s="795"/>
      <c r="W446" s="795"/>
    </row>
    <row r="447" spans="1:23" s="79" customFormat="1" x14ac:dyDescent="0.2">
      <c r="A447" s="612">
        <v>2</v>
      </c>
      <c r="B447" s="1427">
        <v>39850</v>
      </c>
      <c r="C447" s="312" t="s">
        <v>645</v>
      </c>
      <c r="D447" s="82" t="s">
        <v>361</v>
      </c>
      <c r="E447" s="45" t="s">
        <v>41</v>
      </c>
      <c r="F447" s="83" t="s">
        <v>241</v>
      </c>
      <c r="G447" s="74">
        <v>3564000</v>
      </c>
      <c r="H447" s="84" t="s">
        <v>13</v>
      </c>
      <c r="I447" s="48"/>
      <c r="J447" s="85"/>
      <c r="K447" s="373"/>
      <c r="L447" s="53" t="str">
        <f t="shared" si="14"/>
        <v/>
      </c>
      <c r="M447" s="64"/>
      <c r="N447" s="1440"/>
      <c r="O447" s="1429"/>
      <c r="P447" s="86"/>
      <c r="Q447" s="877"/>
      <c r="R447" s="245"/>
      <c r="U447" s="795"/>
      <c r="V447" s="795"/>
      <c r="W447" s="795"/>
    </row>
    <row r="448" spans="1:23" s="79" customFormat="1" ht="31.5" customHeight="1" x14ac:dyDescent="0.2">
      <c r="A448" s="612" t="s">
        <v>2201</v>
      </c>
      <c r="B448" s="1427">
        <v>39850</v>
      </c>
      <c r="C448" s="82" t="s">
        <v>2072</v>
      </c>
      <c r="D448" s="1431" t="s">
        <v>1157</v>
      </c>
      <c r="E448" s="217" t="s">
        <v>735</v>
      </c>
      <c r="F448" s="83" t="s">
        <v>241</v>
      </c>
      <c r="G448" s="74">
        <v>1050000</v>
      </c>
      <c r="H448" s="84" t="s">
        <v>13</v>
      </c>
      <c r="I448" s="48">
        <v>41243</v>
      </c>
      <c r="J448" s="85">
        <v>166</v>
      </c>
      <c r="K448" s="373">
        <v>977750</v>
      </c>
      <c r="L448" s="53">
        <v>0</v>
      </c>
      <c r="M448" s="64" t="s">
        <v>183</v>
      </c>
      <c r="N448" s="1440">
        <v>41243</v>
      </c>
      <c r="O448" s="1429" t="s">
        <v>393</v>
      </c>
      <c r="P448" s="86" t="s">
        <v>187</v>
      </c>
      <c r="Q448" s="877" t="s">
        <v>1966</v>
      </c>
      <c r="R448" s="245">
        <v>25000</v>
      </c>
      <c r="U448" s="795"/>
      <c r="V448" s="795"/>
      <c r="W448" s="795"/>
    </row>
    <row r="449" spans="1:23" s="79" customFormat="1" x14ac:dyDescent="0.2">
      <c r="A449" s="612" t="s">
        <v>2247</v>
      </c>
      <c r="B449" s="1427">
        <v>39850</v>
      </c>
      <c r="C449" s="312" t="s">
        <v>646</v>
      </c>
      <c r="D449" s="82" t="s">
        <v>671</v>
      </c>
      <c r="E449" s="277" t="s">
        <v>131</v>
      </c>
      <c r="F449" s="83" t="s">
        <v>241</v>
      </c>
      <c r="G449" s="74">
        <v>1552000</v>
      </c>
      <c r="H449" s="84" t="s">
        <v>13</v>
      </c>
      <c r="I449" s="48">
        <v>41263</v>
      </c>
      <c r="J449" s="85">
        <v>192</v>
      </c>
      <c r="K449" s="373">
        <v>983800</v>
      </c>
      <c r="L449" s="53">
        <v>0</v>
      </c>
      <c r="M449" s="64" t="s">
        <v>183</v>
      </c>
      <c r="N449" s="1440">
        <v>41263</v>
      </c>
      <c r="O449" s="1429" t="s">
        <v>393</v>
      </c>
      <c r="P449" s="86" t="s">
        <v>187</v>
      </c>
      <c r="Q449" s="877" t="s">
        <v>1966</v>
      </c>
      <c r="R449" s="245">
        <v>25700</v>
      </c>
      <c r="U449" s="795"/>
      <c r="V449" s="795"/>
      <c r="W449" s="795"/>
    </row>
    <row r="450" spans="1:23" s="79" customFormat="1" ht="28.5" x14ac:dyDescent="0.2">
      <c r="A450" s="612" t="s">
        <v>1343</v>
      </c>
      <c r="B450" s="1427">
        <v>39850</v>
      </c>
      <c r="C450" s="82" t="s">
        <v>1344</v>
      </c>
      <c r="D450" s="82" t="s">
        <v>672</v>
      </c>
      <c r="E450" s="45" t="s">
        <v>46</v>
      </c>
      <c r="F450" s="83" t="s">
        <v>241</v>
      </c>
      <c r="G450" s="74">
        <v>3756000</v>
      </c>
      <c r="H450" s="84" t="s">
        <v>13</v>
      </c>
      <c r="I450" s="48">
        <v>40835</v>
      </c>
      <c r="J450" s="85">
        <v>4</v>
      </c>
      <c r="K450" s="373">
        <v>3756000</v>
      </c>
      <c r="L450" s="53">
        <f t="shared" si="14"/>
        <v>0</v>
      </c>
      <c r="M450" s="408" t="s">
        <v>183</v>
      </c>
      <c r="N450" s="1440">
        <v>40835</v>
      </c>
      <c r="O450" s="1429" t="s">
        <v>393</v>
      </c>
      <c r="P450" s="86" t="s">
        <v>187</v>
      </c>
      <c r="Q450" s="877" t="s">
        <v>1273</v>
      </c>
      <c r="R450" s="245">
        <v>188000</v>
      </c>
      <c r="U450" s="795"/>
      <c r="V450" s="795"/>
      <c r="W450" s="795"/>
    </row>
    <row r="451" spans="1:23" s="79" customFormat="1" ht="33" x14ac:dyDescent="0.2">
      <c r="A451" s="612" t="s">
        <v>2405</v>
      </c>
      <c r="B451" s="1427">
        <v>39850</v>
      </c>
      <c r="C451" s="312" t="s">
        <v>647</v>
      </c>
      <c r="D451" s="82" t="s">
        <v>605</v>
      </c>
      <c r="E451" s="63" t="s">
        <v>219</v>
      </c>
      <c r="F451" s="83" t="s">
        <v>241</v>
      </c>
      <c r="G451" s="74">
        <v>8559000</v>
      </c>
      <c r="H451" s="84" t="s">
        <v>13</v>
      </c>
      <c r="I451" s="48">
        <v>41449</v>
      </c>
      <c r="J451" s="85">
        <v>250</v>
      </c>
      <c r="K451" s="373">
        <v>7647252.5250000004</v>
      </c>
      <c r="L451" s="53">
        <v>0</v>
      </c>
      <c r="M451" s="408" t="s">
        <v>183</v>
      </c>
      <c r="N451" s="65">
        <v>41117</v>
      </c>
      <c r="O451" s="1429" t="s">
        <v>393</v>
      </c>
      <c r="P451" s="328" t="s">
        <v>2083</v>
      </c>
      <c r="Q451" s="67" t="s">
        <v>1966</v>
      </c>
      <c r="R451" s="245">
        <v>351052.02</v>
      </c>
      <c r="U451" s="795"/>
      <c r="V451" s="795"/>
      <c r="W451" s="795"/>
    </row>
    <row r="452" spans="1:23" s="79" customFormat="1" x14ac:dyDescent="0.2">
      <c r="A452" s="612">
        <v>49</v>
      </c>
      <c r="B452" s="1427">
        <v>39857</v>
      </c>
      <c r="C452" s="312" t="s">
        <v>676</v>
      </c>
      <c r="D452" s="82" t="s">
        <v>716</v>
      </c>
      <c r="E452" s="63" t="s">
        <v>717</v>
      </c>
      <c r="F452" s="46" t="s">
        <v>286</v>
      </c>
      <c r="G452" s="74">
        <v>38237000</v>
      </c>
      <c r="H452" s="84" t="s">
        <v>13</v>
      </c>
      <c r="I452" s="48">
        <v>40801</v>
      </c>
      <c r="J452" s="85">
        <v>49</v>
      </c>
      <c r="K452" s="373">
        <v>38237000</v>
      </c>
      <c r="L452" s="53">
        <f t="shared" si="14"/>
        <v>0</v>
      </c>
      <c r="M452" s="64" t="s">
        <v>1013</v>
      </c>
      <c r="N452" s="1440">
        <v>40863</v>
      </c>
      <c r="O452" s="1429" t="s">
        <v>1013</v>
      </c>
      <c r="P452" s="86"/>
      <c r="Q452" s="877" t="s">
        <v>1273</v>
      </c>
      <c r="R452" s="245">
        <v>1100000</v>
      </c>
      <c r="U452" s="795"/>
      <c r="V452" s="795"/>
      <c r="W452" s="795"/>
    </row>
    <row r="453" spans="1:23" ht="28.5" x14ac:dyDescent="0.2">
      <c r="A453" s="1383"/>
      <c r="B453" s="1463">
        <v>39857</v>
      </c>
      <c r="C453" s="1729" t="s">
        <v>677</v>
      </c>
      <c r="D453" s="1496" t="s">
        <v>718</v>
      </c>
      <c r="E453" s="1483" t="s">
        <v>719</v>
      </c>
      <c r="F453" s="1600" t="s">
        <v>286</v>
      </c>
      <c r="G453" s="1659">
        <v>83726000</v>
      </c>
      <c r="H453" s="1477" t="s">
        <v>13</v>
      </c>
      <c r="I453" s="48">
        <v>40058</v>
      </c>
      <c r="J453" s="85">
        <v>4</v>
      </c>
      <c r="K453" s="373">
        <v>41863000</v>
      </c>
      <c r="L453" s="53">
        <f t="shared" si="14"/>
        <v>41863000</v>
      </c>
      <c r="M453" s="64" t="s">
        <v>286</v>
      </c>
      <c r="N453" s="1512">
        <v>40865</v>
      </c>
      <c r="O453" s="1453" t="s">
        <v>1013</v>
      </c>
      <c r="P453" s="1455"/>
      <c r="Q453" s="1457" t="s">
        <v>1966</v>
      </c>
      <c r="R453" s="1506">
        <v>878256</v>
      </c>
      <c r="U453" s="795"/>
      <c r="V453" s="795"/>
      <c r="W453" s="795"/>
    </row>
    <row r="454" spans="1:23" x14ac:dyDescent="0.2">
      <c r="A454" s="1384"/>
      <c r="B454" s="1464"/>
      <c r="C454" s="1730"/>
      <c r="D454" s="1497"/>
      <c r="E454" s="1484"/>
      <c r="F454" s="1601"/>
      <c r="G454" s="1660"/>
      <c r="H454" s="1478"/>
      <c r="I454" s="48">
        <v>40135</v>
      </c>
      <c r="J454" s="85">
        <v>4</v>
      </c>
      <c r="K454" s="373">
        <v>41863000</v>
      </c>
      <c r="L454" s="53">
        <f>G453-L453-K454</f>
        <v>0</v>
      </c>
      <c r="M454" s="64" t="s">
        <v>1013</v>
      </c>
      <c r="N454" s="1513"/>
      <c r="O454" s="1454"/>
      <c r="P454" s="1456"/>
      <c r="Q454" s="1458"/>
      <c r="R454" s="1507"/>
      <c r="U454" s="795"/>
      <c r="V454" s="795"/>
      <c r="W454" s="795"/>
    </row>
    <row r="455" spans="1:23" ht="28.5" x14ac:dyDescent="0.2">
      <c r="A455" s="1383"/>
      <c r="B455" s="1463">
        <v>39857</v>
      </c>
      <c r="C455" s="1688" t="s">
        <v>678</v>
      </c>
      <c r="D455" s="1694" t="s">
        <v>720</v>
      </c>
      <c r="E455" s="1483" t="s">
        <v>721</v>
      </c>
      <c r="F455" s="1626" t="s">
        <v>286</v>
      </c>
      <c r="G455" s="1471">
        <v>34000000</v>
      </c>
      <c r="H455" s="1477" t="s">
        <v>13</v>
      </c>
      <c r="I455" s="48">
        <v>40534</v>
      </c>
      <c r="J455" s="85">
        <v>4</v>
      </c>
      <c r="K455" s="373">
        <v>17000000</v>
      </c>
      <c r="L455" s="53">
        <f t="shared" ref="L455:L521" si="15">IF($K455&lt;&gt;0,$G455-$K455,"")</f>
        <v>17000000</v>
      </c>
      <c r="M455" s="64" t="s">
        <v>286</v>
      </c>
      <c r="N455" s="1512">
        <v>41423</v>
      </c>
      <c r="O455" s="1453" t="s">
        <v>1013</v>
      </c>
      <c r="P455" s="1455"/>
      <c r="Q455" s="1457" t="s">
        <v>1273</v>
      </c>
      <c r="R455" s="1506">
        <v>2150648.5499999998</v>
      </c>
      <c r="U455" s="795"/>
      <c r="V455" s="795"/>
      <c r="W455" s="795"/>
    </row>
    <row r="456" spans="1:23" x14ac:dyDescent="0.2">
      <c r="A456" s="1384"/>
      <c r="B456" s="1464"/>
      <c r="C456" s="1690"/>
      <c r="D456" s="1696"/>
      <c r="E456" s="1484"/>
      <c r="F456" s="1627"/>
      <c r="G456" s="1472"/>
      <c r="H456" s="1478"/>
      <c r="I456" s="48">
        <v>40870</v>
      </c>
      <c r="J456" s="85">
        <v>4</v>
      </c>
      <c r="K456" s="373">
        <v>17000000</v>
      </c>
      <c r="L456" s="53">
        <v>0</v>
      </c>
      <c r="M456" s="64" t="s">
        <v>1013</v>
      </c>
      <c r="N456" s="1513"/>
      <c r="O456" s="1454"/>
      <c r="P456" s="1456"/>
      <c r="Q456" s="1458"/>
      <c r="R456" s="1507"/>
      <c r="U456" s="795"/>
      <c r="V456" s="795"/>
      <c r="W456" s="795"/>
    </row>
    <row r="457" spans="1:23" x14ac:dyDescent="0.2">
      <c r="A457" s="612">
        <v>186</v>
      </c>
      <c r="B457" s="1427">
        <v>39857</v>
      </c>
      <c r="C457" s="312" t="s">
        <v>699</v>
      </c>
      <c r="D457" s="82" t="s">
        <v>726</v>
      </c>
      <c r="E457" s="63" t="s">
        <v>727</v>
      </c>
      <c r="F457" s="46" t="s">
        <v>286</v>
      </c>
      <c r="G457" s="74">
        <v>41400000</v>
      </c>
      <c r="H457" s="84" t="s">
        <v>13</v>
      </c>
      <c r="I457" s="48">
        <v>41373</v>
      </c>
      <c r="J457" s="85">
        <v>186</v>
      </c>
      <c r="K457" s="373">
        <v>41400000</v>
      </c>
      <c r="L457" s="53">
        <f t="shared" si="15"/>
        <v>0</v>
      </c>
      <c r="M457" s="64" t="s">
        <v>333</v>
      </c>
      <c r="N457" s="1440" t="s">
        <v>333</v>
      </c>
      <c r="O457" s="1429" t="s">
        <v>333</v>
      </c>
      <c r="P457" s="86"/>
      <c r="Q457" s="67"/>
      <c r="R457" s="245" t="s">
        <v>333</v>
      </c>
      <c r="U457" s="795"/>
      <c r="V457" s="795"/>
      <c r="W457" s="795"/>
    </row>
    <row r="458" spans="1:23" x14ac:dyDescent="0.2">
      <c r="A458" s="612"/>
      <c r="B458" s="1427">
        <v>39857</v>
      </c>
      <c r="C458" s="312" t="s">
        <v>700</v>
      </c>
      <c r="D458" s="82" t="s">
        <v>728</v>
      </c>
      <c r="E458" s="63" t="s">
        <v>729</v>
      </c>
      <c r="F458" s="46" t="s">
        <v>286</v>
      </c>
      <c r="G458" s="74">
        <v>9201000</v>
      </c>
      <c r="H458" s="84" t="s">
        <v>13</v>
      </c>
      <c r="I458" s="48">
        <v>41383</v>
      </c>
      <c r="J458" s="85">
        <v>4</v>
      </c>
      <c r="K458" s="373">
        <v>9201000</v>
      </c>
      <c r="L458" s="53">
        <f t="shared" si="15"/>
        <v>0</v>
      </c>
      <c r="M458" s="64" t="s">
        <v>1013</v>
      </c>
      <c r="N458" s="1440">
        <v>41383</v>
      </c>
      <c r="O458" s="1429" t="s">
        <v>1013</v>
      </c>
      <c r="P458" s="86"/>
      <c r="Q458" s="67" t="s">
        <v>1273</v>
      </c>
      <c r="R458" s="245">
        <v>213594.16</v>
      </c>
      <c r="U458" s="795"/>
      <c r="V458" s="795"/>
      <c r="W458" s="795"/>
    </row>
    <row r="459" spans="1:23" ht="28.5" x14ac:dyDescent="0.2">
      <c r="A459" s="612" t="s">
        <v>1930</v>
      </c>
      <c r="B459" s="1427">
        <v>39857</v>
      </c>
      <c r="C459" s="312" t="s">
        <v>760</v>
      </c>
      <c r="D459" s="82" t="s">
        <v>730</v>
      </c>
      <c r="E459" s="63" t="s">
        <v>441</v>
      </c>
      <c r="F459" s="46" t="s">
        <v>1929</v>
      </c>
      <c r="G459" s="74">
        <v>51500000</v>
      </c>
      <c r="H459" s="84" t="s">
        <v>13</v>
      </c>
      <c r="I459" s="48"/>
      <c r="J459" s="85"/>
      <c r="K459" s="373"/>
      <c r="L459" s="53" t="str">
        <f t="shared" si="15"/>
        <v/>
      </c>
      <c r="M459" s="64"/>
      <c r="N459" s="1440"/>
      <c r="O459" s="1429"/>
      <c r="P459" s="86"/>
      <c r="Q459" s="67"/>
      <c r="R459" s="245"/>
      <c r="U459" s="795"/>
      <c r="V459" s="795"/>
      <c r="W459" s="795"/>
    </row>
    <row r="460" spans="1:23" x14ac:dyDescent="0.2">
      <c r="A460" s="612" t="s">
        <v>1880</v>
      </c>
      <c r="B460" s="1427">
        <v>39857</v>
      </c>
      <c r="C460" s="312" t="s">
        <v>701</v>
      </c>
      <c r="D460" s="82" t="s">
        <v>732</v>
      </c>
      <c r="E460" s="63" t="s">
        <v>733</v>
      </c>
      <c r="F460" s="83" t="s">
        <v>241</v>
      </c>
      <c r="G460" s="74">
        <v>4797000</v>
      </c>
      <c r="H460" s="84" t="s">
        <v>13</v>
      </c>
      <c r="I460" s="48">
        <v>40801</v>
      </c>
      <c r="J460" s="85">
        <v>49</v>
      </c>
      <c r="K460" s="373">
        <v>4797000</v>
      </c>
      <c r="L460" s="53">
        <f t="shared" si="15"/>
        <v>0</v>
      </c>
      <c r="M460" s="64" t="s">
        <v>183</v>
      </c>
      <c r="N460" s="1440">
        <v>40801</v>
      </c>
      <c r="O460" s="1429" t="s">
        <v>393</v>
      </c>
      <c r="P460" s="86" t="s">
        <v>187</v>
      </c>
      <c r="Q460" s="67" t="s">
        <v>1273</v>
      </c>
      <c r="R460" s="245">
        <v>240000</v>
      </c>
      <c r="U460" s="795"/>
      <c r="V460" s="795"/>
      <c r="W460" s="795"/>
    </row>
    <row r="461" spans="1:23" x14ac:dyDescent="0.2">
      <c r="A461" s="612" t="s">
        <v>1880</v>
      </c>
      <c r="B461" s="1427">
        <v>39857</v>
      </c>
      <c r="C461" s="312" t="s">
        <v>702</v>
      </c>
      <c r="D461" s="82" t="s">
        <v>722</v>
      </c>
      <c r="E461" s="63" t="s">
        <v>719</v>
      </c>
      <c r="F461" s="83" t="s">
        <v>241</v>
      </c>
      <c r="G461" s="74">
        <v>4400000</v>
      </c>
      <c r="H461" s="84" t="s">
        <v>13</v>
      </c>
      <c r="I461" s="48">
        <v>40787</v>
      </c>
      <c r="J461" s="85">
        <v>49</v>
      </c>
      <c r="K461" s="373">
        <v>4400000</v>
      </c>
      <c r="L461" s="53">
        <f t="shared" si="15"/>
        <v>0</v>
      </c>
      <c r="M461" s="64" t="s">
        <v>183</v>
      </c>
      <c r="N461" s="1440">
        <v>40787</v>
      </c>
      <c r="O461" s="1429" t="s">
        <v>393</v>
      </c>
      <c r="P461" s="86" t="s">
        <v>187</v>
      </c>
      <c r="Q461" s="67" t="s">
        <v>1273</v>
      </c>
      <c r="R461" s="245">
        <v>220000</v>
      </c>
      <c r="U461" s="795"/>
      <c r="V461" s="795"/>
      <c r="W461" s="795"/>
    </row>
    <row r="462" spans="1:23" x14ac:dyDescent="0.2">
      <c r="A462" s="612">
        <v>2</v>
      </c>
      <c r="B462" s="1427">
        <v>39857</v>
      </c>
      <c r="C462" s="312" t="s">
        <v>703</v>
      </c>
      <c r="D462" s="82" t="s">
        <v>734</v>
      </c>
      <c r="E462" s="63" t="s">
        <v>735</v>
      </c>
      <c r="F462" s="83" t="s">
        <v>241</v>
      </c>
      <c r="G462" s="74">
        <v>1173000</v>
      </c>
      <c r="H462" s="84" t="s">
        <v>13</v>
      </c>
      <c r="I462" s="48"/>
      <c r="J462" s="85"/>
      <c r="K462" s="373"/>
      <c r="L462" s="53" t="str">
        <f t="shared" si="15"/>
        <v/>
      </c>
      <c r="M462" s="64"/>
      <c r="N462" s="1440"/>
      <c r="O462" s="1429"/>
      <c r="P462" s="86"/>
      <c r="Q462" s="67"/>
      <c r="R462" s="245"/>
      <c r="U462" s="795"/>
      <c r="V462" s="795"/>
      <c r="W462" s="795"/>
    </row>
    <row r="463" spans="1:23" x14ac:dyDescent="0.2">
      <c r="A463" s="612" t="s">
        <v>2234</v>
      </c>
      <c r="B463" s="1427">
        <v>39857</v>
      </c>
      <c r="C463" s="312" t="s">
        <v>704</v>
      </c>
      <c r="D463" s="82" t="s">
        <v>736</v>
      </c>
      <c r="E463" s="63" t="s">
        <v>737</v>
      </c>
      <c r="F463" s="83" t="s">
        <v>241</v>
      </c>
      <c r="G463" s="74">
        <v>2152000</v>
      </c>
      <c r="H463" s="84" t="s">
        <v>13</v>
      </c>
      <c r="I463" s="48">
        <v>41254</v>
      </c>
      <c r="J463" s="85"/>
      <c r="K463" s="373">
        <v>1465496.72</v>
      </c>
      <c r="L463" s="53">
        <v>0</v>
      </c>
      <c r="M463" s="64" t="s">
        <v>183</v>
      </c>
      <c r="N463" s="1440">
        <v>41254</v>
      </c>
      <c r="O463" s="1429" t="s">
        <v>393</v>
      </c>
      <c r="P463" s="86" t="s">
        <v>187</v>
      </c>
      <c r="Q463" s="67" t="s">
        <v>1966</v>
      </c>
      <c r="R463" s="245">
        <v>93244.93</v>
      </c>
      <c r="T463" s="214"/>
      <c r="U463" s="795"/>
      <c r="V463" s="795"/>
      <c r="W463" s="795"/>
    </row>
    <row r="464" spans="1:23" s="323" customFormat="1" ht="33" x14ac:dyDescent="0.2">
      <c r="A464" s="612" t="s">
        <v>1523</v>
      </c>
      <c r="B464" s="321">
        <v>39857</v>
      </c>
      <c r="C464" s="82" t="s">
        <v>766</v>
      </c>
      <c r="D464" s="82" t="s">
        <v>738</v>
      </c>
      <c r="E464" s="355" t="s">
        <v>735</v>
      </c>
      <c r="F464" s="353" t="s">
        <v>241</v>
      </c>
      <c r="G464" s="299">
        <v>15000000</v>
      </c>
      <c r="H464" s="300" t="s">
        <v>13</v>
      </c>
      <c r="I464" s="1296">
        <v>40450</v>
      </c>
      <c r="J464" s="327">
        <v>4</v>
      </c>
      <c r="K464" s="372">
        <v>15000000</v>
      </c>
      <c r="L464" s="1297">
        <f t="shared" si="15"/>
        <v>0</v>
      </c>
      <c r="M464" s="64" t="s">
        <v>183</v>
      </c>
      <c r="N464" s="340">
        <v>40450</v>
      </c>
      <c r="O464" s="1429" t="s">
        <v>393</v>
      </c>
      <c r="P464" s="328" t="s">
        <v>1575</v>
      </c>
      <c r="Q464" s="217" t="s">
        <v>1273</v>
      </c>
      <c r="R464" s="245">
        <v>750000</v>
      </c>
      <c r="U464" s="795"/>
      <c r="V464" s="795"/>
      <c r="W464" s="795"/>
    </row>
    <row r="465" spans="1:23" x14ac:dyDescent="0.2">
      <c r="A465" s="612" t="s">
        <v>2170</v>
      </c>
      <c r="B465" s="1427">
        <v>39857</v>
      </c>
      <c r="C465" s="312" t="s">
        <v>705</v>
      </c>
      <c r="D465" s="82" t="s">
        <v>739</v>
      </c>
      <c r="E465" s="63" t="s">
        <v>740</v>
      </c>
      <c r="F465" s="83" t="s">
        <v>241</v>
      </c>
      <c r="G465" s="74">
        <v>1000000</v>
      </c>
      <c r="H465" s="84" t="s">
        <v>13</v>
      </c>
      <c r="I465" s="48">
        <v>41222</v>
      </c>
      <c r="J465" s="85">
        <v>147</v>
      </c>
      <c r="K465" s="373">
        <v>891000</v>
      </c>
      <c r="L465" s="53">
        <v>0</v>
      </c>
      <c r="M465" s="64" t="s">
        <v>183</v>
      </c>
      <c r="N465" s="281">
        <v>41222</v>
      </c>
      <c r="O465" s="1429" t="s">
        <v>393</v>
      </c>
      <c r="P465" s="282" t="s">
        <v>187</v>
      </c>
      <c r="Q465" s="67" t="s">
        <v>1966</v>
      </c>
      <c r="R465" s="245">
        <v>46411.7</v>
      </c>
      <c r="U465" s="795"/>
      <c r="V465" s="795"/>
      <c r="W465" s="795"/>
    </row>
    <row r="466" spans="1:23" x14ac:dyDescent="0.2">
      <c r="A466" s="612" t="s">
        <v>2203</v>
      </c>
      <c r="B466" s="1427">
        <v>39857</v>
      </c>
      <c r="C466" s="312" t="s">
        <v>679</v>
      </c>
      <c r="D466" s="82" t="s">
        <v>723</v>
      </c>
      <c r="E466" s="63" t="s">
        <v>724</v>
      </c>
      <c r="F466" s="83" t="s">
        <v>241</v>
      </c>
      <c r="G466" s="74">
        <v>638000</v>
      </c>
      <c r="H466" s="84" t="s">
        <v>13</v>
      </c>
      <c r="I466" s="48">
        <v>41243</v>
      </c>
      <c r="J466" s="85">
        <v>168</v>
      </c>
      <c r="K466" s="373">
        <v>523680</v>
      </c>
      <c r="L466" s="53">
        <v>0</v>
      </c>
      <c r="M466" s="64" t="s">
        <v>183</v>
      </c>
      <c r="N466" s="1440">
        <v>41243</v>
      </c>
      <c r="O466" s="1429" t="s">
        <v>393</v>
      </c>
      <c r="P466" s="86" t="s">
        <v>187</v>
      </c>
      <c r="Q466" s="67" t="s">
        <v>1966</v>
      </c>
      <c r="R466" s="245">
        <v>3960</v>
      </c>
      <c r="U466" s="795"/>
      <c r="V466" s="795"/>
      <c r="W466" s="795"/>
    </row>
    <row r="467" spans="1:23" x14ac:dyDescent="0.2">
      <c r="A467" s="612" t="s">
        <v>1883</v>
      </c>
      <c r="B467" s="1427">
        <v>39857</v>
      </c>
      <c r="C467" s="312" t="s">
        <v>706</v>
      </c>
      <c r="D467" s="82" t="s">
        <v>741</v>
      </c>
      <c r="E467" s="63" t="s">
        <v>742</v>
      </c>
      <c r="F467" s="83" t="s">
        <v>241</v>
      </c>
      <c r="G467" s="74">
        <v>5000000</v>
      </c>
      <c r="H467" s="84" t="s">
        <v>13</v>
      </c>
      <c r="I467" s="48">
        <v>40745</v>
      </c>
      <c r="J467" s="85">
        <v>50</v>
      </c>
      <c r="K467" s="373">
        <v>5000000</v>
      </c>
      <c r="L467" s="53">
        <f t="shared" si="15"/>
        <v>0</v>
      </c>
      <c r="M467" s="64" t="s">
        <v>183</v>
      </c>
      <c r="N467" s="1440">
        <v>40745</v>
      </c>
      <c r="O467" s="1429" t="s">
        <v>393</v>
      </c>
      <c r="P467" s="86" t="s">
        <v>187</v>
      </c>
      <c r="Q467" s="67" t="s">
        <v>1273</v>
      </c>
      <c r="R467" s="245">
        <v>250000</v>
      </c>
      <c r="U467" s="795"/>
      <c r="V467" s="795"/>
      <c r="W467" s="795"/>
    </row>
    <row r="468" spans="1:23" x14ac:dyDescent="0.2">
      <c r="A468" s="612">
        <v>2</v>
      </c>
      <c r="B468" s="1427">
        <v>39857</v>
      </c>
      <c r="C468" s="312" t="s">
        <v>707</v>
      </c>
      <c r="D468" s="82" t="s">
        <v>743</v>
      </c>
      <c r="E468" s="63" t="s">
        <v>744</v>
      </c>
      <c r="F468" s="83" t="s">
        <v>241</v>
      </c>
      <c r="G468" s="74">
        <v>10000000</v>
      </c>
      <c r="H468" s="84" t="s">
        <v>13</v>
      </c>
      <c r="I468" s="48"/>
      <c r="J468" s="85"/>
      <c r="K468" s="373"/>
      <c r="L468" s="53" t="str">
        <f t="shared" si="15"/>
        <v/>
      </c>
      <c r="M468" s="64"/>
      <c r="N468" s="1440"/>
      <c r="O468" s="1429"/>
      <c r="P468" s="86"/>
      <c r="Q468" s="67"/>
      <c r="R468" s="245"/>
      <c r="U468" s="795"/>
      <c r="V468" s="795"/>
      <c r="W468" s="795"/>
    </row>
    <row r="469" spans="1:23" x14ac:dyDescent="0.2">
      <c r="A469" s="612" t="s">
        <v>2331</v>
      </c>
      <c r="B469" s="1427">
        <v>39857</v>
      </c>
      <c r="C469" s="312" t="s">
        <v>765</v>
      </c>
      <c r="D469" s="82" t="s">
        <v>725</v>
      </c>
      <c r="E469" s="63" t="s">
        <v>719</v>
      </c>
      <c r="F469" s="83" t="s">
        <v>241</v>
      </c>
      <c r="G469" s="74">
        <v>2900000</v>
      </c>
      <c r="H469" s="84" t="s">
        <v>13</v>
      </c>
      <c r="I469" s="48">
        <v>41344</v>
      </c>
      <c r="J469" s="85">
        <v>221</v>
      </c>
      <c r="K469" s="373">
        <v>2440029</v>
      </c>
      <c r="L469" s="53">
        <v>0</v>
      </c>
      <c r="M469" s="64" t="s">
        <v>183</v>
      </c>
      <c r="N469" s="1440">
        <v>41344</v>
      </c>
      <c r="O469" s="1429" t="s">
        <v>393</v>
      </c>
      <c r="P469" s="86" t="s">
        <v>187</v>
      </c>
      <c r="Q469" s="67" t="s">
        <v>1966</v>
      </c>
      <c r="R469" s="245">
        <v>98251.45</v>
      </c>
      <c r="U469" s="795"/>
      <c r="V469" s="795"/>
      <c r="W469" s="795"/>
    </row>
    <row r="470" spans="1:23" x14ac:dyDescent="0.2">
      <c r="A470" s="612">
        <v>2</v>
      </c>
      <c r="B470" s="1427">
        <v>39857</v>
      </c>
      <c r="C470" s="312" t="s">
        <v>708</v>
      </c>
      <c r="D470" s="82" t="s">
        <v>745</v>
      </c>
      <c r="E470" s="63" t="s">
        <v>737</v>
      </c>
      <c r="F470" s="83" t="s">
        <v>241</v>
      </c>
      <c r="G470" s="74">
        <v>40000000</v>
      </c>
      <c r="H470" s="84" t="s">
        <v>13</v>
      </c>
      <c r="I470" s="48"/>
      <c r="J470" s="85"/>
      <c r="K470" s="373"/>
      <c r="L470" s="53" t="str">
        <f t="shared" si="15"/>
        <v/>
      </c>
      <c r="M470" s="64"/>
      <c r="N470" s="1440"/>
      <c r="O470" s="1429"/>
      <c r="P470" s="86"/>
      <c r="Q470" s="67"/>
      <c r="R470" s="245"/>
      <c r="U470" s="795"/>
      <c r="V470" s="795"/>
      <c r="W470" s="795"/>
    </row>
    <row r="471" spans="1:23" x14ac:dyDescent="0.2">
      <c r="A471" s="612" t="s">
        <v>2174</v>
      </c>
      <c r="B471" s="1427">
        <v>39857</v>
      </c>
      <c r="C471" s="312" t="s">
        <v>709</v>
      </c>
      <c r="D471" s="82" t="s">
        <v>746</v>
      </c>
      <c r="E471" s="63" t="s">
        <v>740</v>
      </c>
      <c r="F471" s="83" t="s">
        <v>241</v>
      </c>
      <c r="G471" s="74">
        <v>1500000</v>
      </c>
      <c r="H471" s="84" t="s">
        <v>13</v>
      </c>
      <c r="I471" s="48">
        <v>41222</v>
      </c>
      <c r="J471" s="85">
        <v>151</v>
      </c>
      <c r="K471" s="373">
        <v>1362500</v>
      </c>
      <c r="L471" s="53">
        <v>0</v>
      </c>
      <c r="M471" s="64" t="s">
        <v>183</v>
      </c>
      <c r="N471" s="281">
        <v>41222</v>
      </c>
      <c r="O471" s="1429" t="s">
        <v>393</v>
      </c>
      <c r="P471" s="282" t="s">
        <v>187</v>
      </c>
      <c r="Q471" s="67" t="s">
        <v>1966</v>
      </c>
      <c r="R471" s="245">
        <v>74250</v>
      </c>
      <c r="U471" s="795"/>
      <c r="V471" s="795"/>
      <c r="W471" s="795"/>
    </row>
    <row r="472" spans="1:23" x14ac:dyDescent="0.2">
      <c r="A472" s="612" t="s">
        <v>1923</v>
      </c>
      <c r="B472" s="1427">
        <v>39857</v>
      </c>
      <c r="C472" s="312" t="s">
        <v>764</v>
      </c>
      <c r="D472" s="82" t="s">
        <v>747</v>
      </c>
      <c r="E472" s="63" t="s">
        <v>731</v>
      </c>
      <c r="F472" s="83" t="s">
        <v>241</v>
      </c>
      <c r="G472" s="74">
        <v>18000000</v>
      </c>
      <c r="H472" s="84" t="s">
        <v>13</v>
      </c>
      <c r="I472" s="48">
        <v>40758</v>
      </c>
      <c r="J472" s="85">
        <v>62</v>
      </c>
      <c r="K472" s="373">
        <v>18000000</v>
      </c>
      <c r="L472" s="53">
        <f t="shared" si="15"/>
        <v>0</v>
      </c>
      <c r="M472" s="64" t="s">
        <v>183</v>
      </c>
      <c r="N472" s="1440">
        <v>40758</v>
      </c>
      <c r="O472" s="1429" t="s">
        <v>393</v>
      </c>
      <c r="P472" s="86" t="s">
        <v>187</v>
      </c>
      <c r="Q472" s="67" t="s">
        <v>1273</v>
      </c>
      <c r="R472" s="245">
        <v>900000</v>
      </c>
      <c r="U472" s="795"/>
      <c r="V472" s="795"/>
      <c r="W472" s="795"/>
    </row>
    <row r="473" spans="1:23" s="323" customFormat="1" ht="33" x14ac:dyDescent="0.2">
      <c r="A473" s="612" t="s">
        <v>1474</v>
      </c>
      <c r="B473" s="321">
        <v>39857</v>
      </c>
      <c r="C473" s="82" t="s">
        <v>710</v>
      </c>
      <c r="D473" s="82" t="s">
        <v>748</v>
      </c>
      <c r="E473" s="355" t="s">
        <v>719</v>
      </c>
      <c r="F473" s="353" t="s">
        <v>241</v>
      </c>
      <c r="G473" s="299">
        <v>2200000</v>
      </c>
      <c r="H473" s="300" t="s">
        <v>13</v>
      </c>
      <c r="I473" s="1296">
        <v>40445</v>
      </c>
      <c r="J473" s="327">
        <v>4</v>
      </c>
      <c r="K473" s="372">
        <v>2200000</v>
      </c>
      <c r="L473" s="53">
        <f t="shared" si="15"/>
        <v>0</v>
      </c>
      <c r="M473" s="64" t="s">
        <v>333</v>
      </c>
      <c r="N473" s="340">
        <v>40445</v>
      </c>
      <c r="O473" s="1429" t="s">
        <v>393</v>
      </c>
      <c r="P473" s="328" t="s">
        <v>1575</v>
      </c>
      <c r="Q473" s="217" t="s">
        <v>1273</v>
      </c>
      <c r="R473" s="245">
        <v>110000</v>
      </c>
      <c r="U473" s="795"/>
      <c r="V473" s="795"/>
      <c r="W473" s="795"/>
    </row>
    <row r="474" spans="1:23" x14ac:dyDescent="0.2">
      <c r="A474" s="612" t="s">
        <v>2084</v>
      </c>
      <c r="B474" s="1427">
        <v>39857</v>
      </c>
      <c r="C474" s="312" t="s">
        <v>761</v>
      </c>
      <c r="D474" s="82" t="s">
        <v>749</v>
      </c>
      <c r="E474" s="63" t="s">
        <v>737</v>
      </c>
      <c r="F474" s="83" t="s">
        <v>241</v>
      </c>
      <c r="G474" s="74">
        <v>825000</v>
      </c>
      <c r="H474" s="84" t="s">
        <v>13</v>
      </c>
      <c r="I474" s="48"/>
      <c r="J474" s="85"/>
      <c r="K474" s="373"/>
      <c r="L474" s="53" t="str">
        <f t="shared" si="15"/>
        <v/>
      </c>
      <c r="M474" s="64"/>
      <c r="N474" s="1440"/>
      <c r="O474" s="1429"/>
      <c r="P474" s="86"/>
      <c r="Q474" s="67"/>
      <c r="R474" s="245"/>
      <c r="U474" s="795"/>
      <c r="V474" s="795"/>
      <c r="W474" s="795"/>
    </row>
    <row r="475" spans="1:23" x14ac:dyDescent="0.2">
      <c r="A475" s="612" t="s">
        <v>2206</v>
      </c>
      <c r="B475" s="1427">
        <v>39857</v>
      </c>
      <c r="C475" s="312" t="s">
        <v>711</v>
      </c>
      <c r="D475" s="82" t="s">
        <v>750</v>
      </c>
      <c r="E475" s="63" t="s">
        <v>721</v>
      </c>
      <c r="F475" s="83" t="s">
        <v>241</v>
      </c>
      <c r="G475" s="74">
        <v>1900000</v>
      </c>
      <c r="H475" s="84" t="s">
        <v>13</v>
      </c>
      <c r="I475" s="48">
        <v>41243</v>
      </c>
      <c r="J475" s="85">
        <v>171</v>
      </c>
      <c r="K475" s="373">
        <v>1766510</v>
      </c>
      <c r="L475" s="53">
        <v>0</v>
      </c>
      <c r="M475" s="64" t="s">
        <v>183</v>
      </c>
      <c r="N475" s="1440">
        <v>41243</v>
      </c>
      <c r="O475" s="1429" t="s">
        <v>393</v>
      </c>
      <c r="P475" s="86" t="s">
        <v>187</v>
      </c>
      <c r="Q475" s="67" t="s">
        <v>1966</v>
      </c>
      <c r="R475" s="245">
        <v>70095</v>
      </c>
      <c r="U475" s="795"/>
      <c r="V475" s="795"/>
      <c r="W475" s="795"/>
    </row>
    <row r="476" spans="1:23" x14ac:dyDescent="0.2">
      <c r="A476" s="612">
        <v>2</v>
      </c>
      <c r="B476" s="1427">
        <v>39857</v>
      </c>
      <c r="C476" s="312" t="s">
        <v>762</v>
      </c>
      <c r="D476" s="82" t="s">
        <v>751</v>
      </c>
      <c r="E476" s="63" t="s">
        <v>737</v>
      </c>
      <c r="F476" s="83" t="s">
        <v>241</v>
      </c>
      <c r="G476" s="74">
        <v>700000</v>
      </c>
      <c r="H476" s="84" t="s">
        <v>13</v>
      </c>
      <c r="I476" s="48">
        <v>40127</v>
      </c>
      <c r="J476" s="85">
        <v>4</v>
      </c>
      <c r="K476" s="373">
        <v>700000</v>
      </c>
      <c r="L476" s="53">
        <f t="shared" si="15"/>
        <v>0</v>
      </c>
      <c r="M476" s="64" t="s">
        <v>183</v>
      </c>
      <c r="N476" s="1440">
        <v>40127</v>
      </c>
      <c r="O476" s="1429" t="s">
        <v>393</v>
      </c>
      <c r="P476" s="86" t="s">
        <v>187</v>
      </c>
      <c r="Q476" s="67" t="s">
        <v>1273</v>
      </c>
      <c r="R476" s="245">
        <v>35000</v>
      </c>
      <c r="U476" s="795"/>
      <c r="V476" s="795"/>
      <c r="W476" s="795"/>
    </row>
    <row r="477" spans="1:23" x14ac:dyDescent="0.2">
      <c r="A477" s="612" t="s">
        <v>1880</v>
      </c>
      <c r="B477" s="1427">
        <v>39857</v>
      </c>
      <c r="C477" s="312" t="s">
        <v>712</v>
      </c>
      <c r="D477" s="82" t="s">
        <v>752</v>
      </c>
      <c r="E477" s="63" t="s">
        <v>753</v>
      </c>
      <c r="F477" s="83" t="s">
        <v>241</v>
      </c>
      <c r="G477" s="74">
        <v>985000</v>
      </c>
      <c r="H477" s="84" t="s">
        <v>13</v>
      </c>
      <c r="I477" s="48">
        <v>40787</v>
      </c>
      <c r="J477" s="85">
        <v>49</v>
      </c>
      <c r="K477" s="373">
        <v>985000</v>
      </c>
      <c r="L477" s="53">
        <f t="shared" si="15"/>
        <v>0</v>
      </c>
      <c r="M477" s="64" t="s">
        <v>183</v>
      </c>
      <c r="N477" s="1440">
        <v>40787</v>
      </c>
      <c r="O477" s="1429" t="s">
        <v>393</v>
      </c>
      <c r="P477" s="86" t="s">
        <v>187</v>
      </c>
      <c r="Q477" s="67" t="s">
        <v>1273</v>
      </c>
      <c r="R477" s="245">
        <v>50000</v>
      </c>
      <c r="U477" s="795"/>
      <c r="V477" s="795"/>
      <c r="W477" s="795"/>
    </row>
    <row r="478" spans="1:23" x14ac:dyDescent="0.2">
      <c r="A478" s="612" t="s">
        <v>2329</v>
      </c>
      <c r="B478" s="1427">
        <v>39857</v>
      </c>
      <c r="C478" s="312" t="s">
        <v>763</v>
      </c>
      <c r="D478" s="82" t="s">
        <v>606</v>
      </c>
      <c r="E478" s="63" t="s">
        <v>731</v>
      </c>
      <c r="F478" s="83" t="s">
        <v>241</v>
      </c>
      <c r="G478" s="74">
        <v>10500000</v>
      </c>
      <c r="H478" s="84" t="s">
        <v>13</v>
      </c>
      <c r="I478" s="48">
        <v>41344</v>
      </c>
      <c r="J478" s="85">
        <v>220</v>
      </c>
      <c r="K478" s="373">
        <v>10728783.449999999</v>
      </c>
      <c r="L478" s="53">
        <v>0</v>
      </c>
      <c r="M478" s="64" t="s">
        <v>183</v>
      </c>
      <c r="N478" s="1440">
        <v>41344</v>
      </c>
      <c r="O478" s="1429" t="s">
        <v>393</v>
      </c>
      <c r="P478" s="86" t="s">
        <v>187</v>
      </c>
      <c r="Q478" s="67" t="s">
        <v>1966</v>
      </c>
      <c r="R478" s="245">
        <v>587634.55000000005</v>
      </c>
      <c r="U478" s="795"/>
      <c r="V478" s="795"/>
      <c r="W478" s="795"/>
    </row>
    <row r="479" spans="1:23" x14ac:dyDescent="0.2">
      <c r="A479" s="612" t="s">
        <v>1883</v>
      </c>
      <c r="B479" s="1427">
        <v>39857</v>
      </c>
      <c r="C479" s="312" t="s">
        <v>515</v>
      </c>
      <c r="D479" s="82" t="s">
        <v>754</v>
      </c>
      <c r="E479" s="63" t="s">
        <v>737</v>
      </c>
      <c r="F479" s="83" t="s">
        <v>241</v>
      </c>
      <c r="G479" s="74">
        <v>21900000</v>
      </c>
      <c r="H479" s="84" t="s">
        <v>13</v>
      </c>
      <c r="I479" s="48">
        <v>40773</v>
      </c>
      <c r="J479" s="85">
        <v>50</v>
      </c>
      <c r="K479" s="373">
        <v>21900000</v>
      </c>
      <c r="L479" s="53">
        <f t="shared" si="15"/>
        <v>0</v>
      </c>
      <c r="M479" s="64" t="s">
        <v>183</v>
      </c>
      <c r="N479" s="1440">
        <v>40773</v>
      </c>
      <c r="O479" s="1429" t="s">
        <v>393</v>
      </c>
      <c r="P479" s="86" t="s">
        <v>187</v>
      </c>
      <c r="Q479" s="67" t="s">
        <v>1273</v>
      </c>
      <c r="R479" s="245">
        <v>1095000</v>
      </c>
      <c r="U479" s="795"/>
      <c r="V479" s="795"/>
      <c r="W479" s="795"/>
    </row>
    <row r="480" spans="1:23" x14ac:dyDescent="0.2">
      <c r="A480" s="612" t="s">
        <v>2118</v>
      </c>
      <c r="B480" s="1427">
        <v>39857</v>
      </c>
      <c r="C480" s="312" t="s">
        <v>713</v>
      </c>
      <c r="D480" s="82" t="s">
        <v>755</v>
      </c>
      <c r="E480" s="63" t="s">
        <v>756</v>
      </c>
      <c r="F480" s="83" t="s">
        <v>241</v>
      </c>
      <c r="G480" s="74">
        <v>17243000</v>
      </c>
      <c r="H480" s="84" t="s">
        <v>13</v>
      </c>
      <c r="I480" s="48">
        <v>41164</v>
      </c>
      <c r="J480" s="85">
        <v>127</v>
      </c>
      <c r="K480" s="373">
        <v>13443073.869999999</v>
      </c>
      <c r="L480" s="53">
        <v>0</v>
      </c>
      <c r="M480" s="64" t="s">
        <v>183</v>
      </c>
      <c r="N480" s="1440">
        <v>41164</v>
      </c>
      <c r="O480" s="1429" t="s">
        <v>393</v>
      </c>
      <c r="P480" s="86" t="s">
        <v>187</v>
      </c>
      <c r="Q480" s="67" t="s">
        <v>1966</v>
      </c>
      <c r="R480" s="245">
        <v>742440.6</v>
      </c>
      <c r="U480" s="795"/>
      <c r="V480" s="795"/>
      <c r="W480" s="795"/>
    </row>
    <row r="481" spans="1:23" x14ac:dyDescent="0.2">
      <c r="A481" s="612">
        <v>2</v>
      </c>
      <c r="B481" s="1427">
        <v>39857</v>
      </c>
      <c r="C481" s="312" t="s">
        <v>714</v>
      </c>
      <c r="D481" s="82" t="s">
        <v>757</v>
      </c>
      <c r="E481" s="63" t="s">
        <v>758</v>
      </c>
      <c r="F481" s="83" t="s">
        <v>241</v>
      </c>
      <c r="G481" s="74">
        <v>6200000</v>
      </c>
      <c r="H481" s="84" t="s">
        <v>13</v>
      </c>
      <c r="I481" s="48"/>
      <c r="J481" s="85"/>
      <c r="K481" s="373"/>
      <c r="L481" s="53" t="str">
        <f t="shared" si="15"/>
        <v/>
      </c>
      <c r="M481" s="64"/>
      <c r="N481" s="1440"/>
      <c r="O481" s="1429"/>
      <c r="P481" s="86"/>
      <c r="Q481" s="67"/>
      <c r="R481" s="245"/>
      <c r="U481" s="795"/>
      <c r="V481" s="795"/>
      <c r="W481" s="795"/>
    </row>
    <row r="482" spans="1:23" x14ac:dyDescent="0.2">
      <c r="A482" s="612">
        <v>2</v>
      </c>
      <c r="B482" s="1427">
        <v>39857</v>
      </c>
      <c r="C482" s="312" t="s">
        <v>715</v>
      </c>
      <c r="D482" s="82" t="s">
        <v>759</v>
      </c>
      <c r="E482" s="63" t="s">
        <v>731</v>
      </c>
      <c r="F482" s="83" t="s">
        <v>241</v>
      </c>
      <c r="G482" s="74">
        <v>1992000</v>
      </c>
      <c r="H482" s="84" t="s">
        <v>13</v>
      </c>
      <c r="I482" s="48">
        <v>41283</v>
      </c>
      <c r="J482" s="85">
        <v>4</v>
      </c>
      <c r="K482" s="373">
        <v>1992000</v>
      </c>
      <c r="L482" s="53">
        <f t="shared" si="15"/>
        <v>0</v>
      </c>
      <c r="M482" s="64" t="s">
        <v>183</v>
      </c>
      <c r="N482" s="1440">
        <v>41283</v>
      </c>
      <c r="O482" s="1429" t="s">
        <v>393</v>
      </c>
      <c r="P482" s="86" t="s">
        <v>2267</v>
      </c>
      <c r="Q482" s="67" t="s">
        <v>1273</v>
      </c>
      <c r="R482" s="245">
        <v>100000</v>
      </c>
      <c r="U482" s="795"/>
      <c r="V482" s="795"/>
      <c r="W482" s="795"/>
    </row>
    <row r="483" spans="1:23" x14ac:dyDescent="0.2">
      <c r="A483" s="612"/>
      <c r="B483" s="1427">
        <v>39864</v>
      </c>
      <c r="C483" s="82" t="s">
        <v>767</v>
      </c>
      <c r="D483" s="82" t="s">
        <v>768</v>
      </c>
      <c r="E483" s="602" t="s">
        <v>758</v>
      </c>
      <c r="F483" s="603" t="s">
        <v>286</v>
      </c>
      <c r="G483" s="74">
        <v>30407000</v>
      </c>
      <c r="H483" s="84" t="s">
        <v>13</v>
      </c>
      <c r="I483" s="48"/>
      <c r="J483" s="85"/>
      <c r="K483" s="373"/>
      <c r="L483" s="53" t="str">
        <f t="shared" si="15"/>
        <v/>
      </c>
      <c r="M483" s="64"/>
      <c r="N483" s="1440"/>
      <c r="O483" s="1429"/>
      <c r="P483" s="86"/>
      <c r="Q483" s="67"/>
      <c r="R483" s="245"/>
      <c r="U483" s="795"/>
      <c r="V483" s="795"/>
      <c r="W483" s="795"/>
    </row>
    <row r="484" spans="1:23" x14ac:dyDescent="0.2">
      <c r="A484" s="1383" t="s">
        <v>1924</v>
      </c>
      <c r="B484" s="1463">
        <v>39864</v>
      </c>
      <c r="C484" s="1496" t="s">
        <v>769</v>
      </c>
      <c r="D484" s="1496" t="s">
        <v>770</v>
      </c>
      <c r="E484" s="1727" t="s">
        <v>771</v>
      </c>
      <c r="F484" s="603" t="s">
        <v>286</v>
      </c>
      <c r="G484" s="74">
        <v>69600000</v>
      </c>
      <c r="H484" s="84" t="s">
        <v>13</v>
      </c>
      <c r="I484" s="48">
        <v>40808</v>
      </c>
      <c r="J484" s="85">
        <v>50</v>
      </c>
      <c r="K484" s="373">
        <v>69600000</v>
      </c>
      <c r="L484" s="53">
        <f t="shared" si="15"/>
        <v>0</v>
      </c>
      <c r="M484" s="1518" t="s">
        <v>1013</v>
      </c>
      <c r="N484" s="1512">
        <v>40865</v>
      </c>
      <c r="O484" s="1453" t="s">
        <v>1013</v>
      </c>
      <c r="P484" s="1455"/>
      <c r="Q484" s="1457" t="s">
        <v>1966</v>
      </c>
      <c r="R484" s="1506">
        <v>367500</v>
      </c>
      <c r="U484" s="795"/>
      <c r="V484" s="795"/>
      <c r="W484" s="795"/>
    </row>
    <row r="485" spans="1:23" x14ac:dyDescent="0.2">
      <c r="A485" s="1384"/>
      <c r="B485" s="1464"/>
      <c r="C485" s="1497"/>
      <c r="D485" s="1497"/>
      <c r="E485" s="1728"/>
      <c r="F485" s="603" t="s">
        <v>1632</v>
      </c>
      <c r="G485" s="74">
        <v>46400000</v>
      </c>
      <c r="H485" s="84" t="s">
        <v>13</v>
      </c>
      <c r="I485" s="48">
        <v>40808</v>
      </c>
      <c r="J485" s="85">
        <v>49</v>
      </c>
      <c r="K485" s="373">
        <v>46400000</v>
      </c>
      <c r="L485" s="53">
        <f t="shared" si="15"/>
        <v>0</v>
      </c>
      <c r="M485" s="1520"/>
      <c r="N485" s="1513"/>
      <c r="O485" s="1454"/>
      <c r="P485" s="1456"/>
      <c r="Q485" s="1458"/>
      <c r="R485" s="1507"/>
      <c r="U485" s="795"/>
      <c r="V485" s="795"/>
      <c r="W485" s="795"/>
    </row>
    <row r="486" spans="1:23" x14ac:dyDescent="0.2">
      <c r="A486" s="612"/>
      <c r="B486" s="1427">
        <v>39864</v>
      </c>
      <c r="C486" s="82" t="s">
        <v>816</v>
      </c>
      <c r="D486" s="82" t="s">
        <v>772</v>
      </c>
      <c r="E486" s="602" t="s">
        <v>717</v>
      </c>
      <c r="F486" s="603" t="s">
        <v>286</v>
      </c>
      <c r="G486" s="74">
        <v>17211000</v>
      </c>
      <c r="H486" s="84" t="s">
        <v>13</v>
      </c>
      <c r="I486" s="48"/>
      <c r="J486" s="85"/>
      <c r="K486" s="373"/>
      <c r="L486" s="53" t="str">
        <f t="shared" si="15"/>
        <v/>
      </c>
      <c r="M486" s="64"/>
      <c r="N486" s="1440"/>
      <c r="O486" s="1429"/>
      <c r="P486" s="86"/>
      <c r="Q486" s="67"/>
      <c r="R486" s="245"/>
      <c r="U486" s="795"/>
      <c r="V486" s="795"/>
      <c r="W486" s="795"/>
    </row>
    <row r="487" spans="1:23" x14ac:dyDescent="0.2">
      <c r="A487" s="612" t="s">
        <v>1452</v>
      </c>
      <c r="B487" s="1427">
        <v>39864</v>
      </c>
      <c r="C487" s="87" t="s">
        <v>773</v>
      </c>
      <c r="D487" s="88" t="s">
        <v>774</v>
      </c>
      <c r="E487" s="89" t="s">
        <v>719</v>
      </c>
      <c r="F487" s="83" t="s">
        <v>241</v>
      </c>
      <c r="G487" s="74">
        <v>8653000</v>
      </c>
      <c r="H487" s="84" t="s">
        <v>13</v>
      </c>
      <c r="I487" s="48"/>
      <c r="J487" s="85"/>
      <c r="K487" s="373"/>
      <c r="L487" s="53" t="str">
        <f t="shared" si="15"/>
        <v/>
      </c>
      <c r="M487" s="64"/>
      <c r="N487" s="1440"/>
      <c r="O487" s="1429"/>
      <c r="P487" s="86"/>
      <c r="Q487" s="67"/>
      <c r="R487" s="245"/>
      <c r="U487" s="795"/>
      <c r="V487" s="795"/>
      <c r="W487" s="795"/>
    </row>
    <row r="488" spans="1:23" x14ac:dyDescent="0.2">
      <c r="A488" s="612" t="s">
        <v>1883</v>
      </c>
      <c r="B488" s="1427">
        <v>39864</v>
      </c>
      <c r="C488" s="87" t="s">
        <v>775</v>
      </c>
      <c r="D488" s="88" t="s">
        <v>776</v>
      </c>
      <c r="E488" s="89" t="s">
        <v>777</v>
      </c>
      <c r="F488" s="83" t="s">
        <v>241</v>
      </c>
      <c r="G488" s="74">
        <v>6920000</v>
      </c>
      <c r="H488" s="84" t="s">
        <v>13</v>
      </c>
      <c r="I488" s="48">
        <v>40801</v>
      </c>
      <c r="J488" s="85">
        <v>50</v>
      </c>
      <c r="K488" s="373">
        <v>6920000</v>
      </c>
      <c r="L488" s="53">
        <f t="shared" si="15"/>
        <v>0</v>
      </c>
      <c r="M488" s="408" t="s">
        <v>183</v>
      </c>
      <c r="N488" s="1440">
        <v>40801</v>
      </c>
      <c r="O488" s="1429" t="s">
        <v>393</v>
      </c>
      <c r="P488" s="86" t="s">
        <v>187</v>
      </c>
      <c r="Q488" s="67" t="s">
        <v>1273</v>
      </c>
      <c r="R488" s="245">
        <v>346000</v>
      </c>
      <c r="U488" s="795"/>
      <c r="V488" s="795"/>
      <c r="W488" s="795"/>
    </row>
    <row r="489" spans="1:23" x14ac:dyDescent="0.2">
      <c r="A489" s="612" t="s">
        <v>1880</v>
      </c>
      <c r="B489" s="1427">
        <v>39864</v>
      </c>
      <c r="C489" s="87" t="s">
        <v>778</v>
      </c>
      <c r="D489" s="88" t="s">
        <v>722</v>
      </c>
      <c r="E489" s="89" t="s">
        <v>719</v>
      </c>
      <c r="F489" s="83" t="s">
        <v>241</v>
      </c>
      <c r="G489" s="74">
        <v>5450000</v>
      </c>
      <c r="H489" s="84" t="s">
        <v>13</v>
      </c>
      <c r="I489" s="48">
        <v>40787</v>
      </c>
      <c r="J489" s="85">
        <v>49</v>
      </c>
      <c r="K489" s="373">
        <v>5450000</v>
      </c>
      <c r="L489" s="53">
        <f t="shared" si="15"/>
        <v>0</v>
      </c>
      <c r="M489" s="408" t="s">
        <v>183</v>
      </c>
      <c r="N489" s="1440">
        <v>40787</v>
      </c>
      <c r="O489" s="1429" t="s">
        <v>393</v>
      </c>
      <c r="P489" s="86" t="s">
        <v>187</v>
      </c>
      <c r="Q489" s="67" t="s">
        <v>1273</v>
      </c>
      <c r="R489" s="245">
        <v>273000</v>
      </c>
      <c r="U489" s="795"/>
      <c r="V489" s="795"/>
      <c r="W489" s="795"/>
    </row>
    <row r="490" spans="1:23" s="323" customFormat="1" ht="33" x14ac:dyDescent="0.2">
      <c r="A490" s="612" t="s">
        <v>1523</v>
      </c>
      <c r="B490" s="321">
        <v>39864</v>
      </c>
      <c r="C490" s="87" t="s">
        <v>779</v>
      </c>
      <c r="D490" s="88" t="s">
        <v>780</v>
      </c>
      <c r="E490" s="407" t="s">
        <v>735</v>
      </c>
      <c r="F490" s="353" t="s">
        <v>241</v>
      </c>
      <c r="G490" s="299">
        <v>1998000</v>
      </c>
      <c r="H490" s="300" t="s">
        <v>13</v>
      </c>
      <c r="I490" s="1296">
        <v>40450</v>
      </c>
      <c r="J490" s="327">
        <v>4</v>
      </c>
      <c r="K490" s="372">
        <v>1998000</v>
      </c>
      <c r="L490" s="1297">
        <f t="shared" si="15"/>
        <v>0</v>
      </c>
      <c r="M490" s="408" t="s">
        <v>183</v>
      </c>
      <c r="N490" s="340">
        <v>40450</v>
      </c>
      <c r="O490" s="1429" t="s">
        <v>393</v>
      </c>
      <c r="P490" s="328" t="s">
        <v>1575</v>
      </c>
      <c r="Q490" s="217" t="s">
        <v>1273</v>
      </c>
      <c r="R490" s="245">
        <v>100000</v>
      </c>
      <c r="U490" s="795"/>
      <c r="V490" s="795"/>
      <c r="W490" s="795"/>
    </row>
    <row r="491" spans="1:23" x14ac:dyDescent="0.2">
      <c r="A491" s="612">
        <v>2</v>
      </c>
      <c r="B491" s="1427">
        <v>39864</v>
      </c>
      <c r="C491" s="87" t="s">
        <v>809</v>
      </c>
      <c r="D491" s="88" t="s">
        <v>781</v>
      </c>
      <c r="E491" s="89" t="s">
        <v>782</v>
      </c>
      <c r="F491" s="83" t="s">
        <v>241</v>
      </c>
      <c r="G491" s="74">
        <v>17280000</v>
      </c>
      <c r="H491" s="84" t="s">
        <v>13</v>
      </c>
      <c r="I491" s="48"/>
      <c r="J491" s="85"/>
      <c r="K491" s="373"/>
      <c r="L491" s="53" t="str">
        <f t="shared" si="15"/>
        <v/>
      </c>
      <c r="M491" s="64"/>
      <c r="N491" s="1440"/>
      <c r="O491" s="1429"/>
      <c r="P491" s="86"/>
      <c r="Q491" s="67"/>
      <c r="R491" s="245"/>
      <c r="U491" s="795"/>
      <c r="V491" s="795"/>
      <c r="W491" s="795"/>
    </row>
    <row r="492" spans="1:23" x14ac:dyDescent="0.2">
      <c r="A492" s="612">
        <v>2</v>
      </c>
      <c r="B492" s="1427">
        <v>39864</v>
      </c>
      <c r="C492" s="87" t="s">
        <v>810</v>
      </c>
      <c r="D492" s="88" t="s">
        <v>783</v>
      </c>
      <c r="E492" s="89" t="s">
        <v>724</v>
      </c>
      <c r="F492" s="83" t="s">
        <v>241</v>
      </c>
      <c r="G492" s="74">
        <v>16800000</v>
      </c>
      <c r="H492" s="84" t="s">
        <v>13</v>
      </c>
      <c r="I492" s="48"/>
      <c r="J492" s="85"/>
      <c r="K492" s="373"/>
      <c r="L492" s="53" t="str">
        <f t="shared" si="15"/>
        <v/>
      </c>
      <c r="M492" s="64"/>
      <c r="N492" s="1440"/>
      <c r="O492" s="1429"/>
      <c r="P492" s="86"/>
      <c r="Q492" s="67"/>
      <c r="R492" s="245"/>
      <c r="U492" s="795"/>
      <c r="V492" s="795"/>
      <c r="W492" s="795"/>
    </row>
    <row r="493" spans="1:23" x14ac:dyDescent="0.2">
      <c r="A493" s="612">
        <v>2</v>
      </c>
      <c r="B493" s="1427">
        <v>39864</v>
      </c>
      <c r="C493" s="87" t="s">
        <v>784</v>
      </c>
      <c r="D493" s="88" t="s">
        <v>785</v>
      </c>
      <c r="E493" s="89" t="s">
        <v>719</v>
      </c>
      <c r="F493" s="83" t="s">
        <v>241</v>
      </c>
      <c r="G493" s="74">
        <v>8700000</v>
      </c>
      <c r="H493" s="84" t="s">
        <v>13</v>
      </c>
      <c r="I493" s="48"/>
      <c r="J493" s="85"/>
      <c r="K493" s="373"/>
      <c r="L493" s="53" t="str">
        <f t="shared" si="15"/>
        <v/>
      </c>
      <c r="M493" s="64"/>
      <c r="N493" s="1440"/>
      <c r="O493" s="1429"/>
      <c r="P493" s="86"/>
      <c r="Q493" s="67"/>
      <c r="R493" s="245"/>
      <c r="U493" s="795"/>
      <c r="V493" s="795"/>
      <c r="W493" s="795"/>
    </row>
    <row r="494" spans="1:23" x14ac:dyDescent="0.2">
      <c r="A494" s="612">
        <v>2</v>
      </c>
      <c r="B494" s="1427">
        <v>39864</v>
      </c>
      <c r="C494" s="87" t="s">
        <v>786</v>
      </c>
      <c r="D494" s="88" t="s">
        <v>787</v>
      </c>
      <c r="E494" s="89" t="s">
        <v>742</v>
      </c>
      <c r="F494" s="83" t="s">
        <v>241</v>
      </c>
      <c r="G494" s="74">
        <v>3100000</v>
      </c>
      <c r="H494" s="84" t="s">
        <v>13</v>
      </c>
      <c r="I494" s="48"/>
      <c r="J494" s="85"/>
      <c r="K494" s="373"/>
      <c r="L494" s="53" t="str">
        <f t="shared" si="15"/>
        <v/>
      </c>
      <c r="M494" s="64"/>
      <c r="N494" s="1440"/>
      <c r="O494" s="1429"/>
      <c r="P494" s="86"/>
      <c r="Q494" s="67"/>
      <c r="R494" s="245"/>
      <c r="U494" s="795"/>
      <c r="V494" s="795"/>
      <c r="W494" s="795"/>
    </row>
    <row r="495" spans="1:23" x14ac:dyDescent="0.2">
      <c r="A495" s="612" t="s">
        <v>2276</v>
      </c>
      <c r="B495" s="1427">
        <v>39864</v>
      </c>
      <c r="C495" s="87" t="s">
        <v>788</v>
      </c>
      <c r="D495" s="88" t="s">
        <v>789</v>
      </c>
      <c r="E495" s="89" t="s">
        <v>758</v>
      </c>
      <c r="F495" s="83" t="s">
        <v>241</v>
      </c>
      <c r="G495" s="74">
        <v>4579000</v>
      </c>
      <c r="H495" s="84" t="s">
        <v>13</v>
      </c>
      <c r="I495" s="48">
        <v>41313</v>
      </c>
      <c r="J495" s="85">
        <v>203</v>
      </c>
      <c r="K495" s="373">
        <v>4002371.11</v>
      </c>
      <c r="L495" s="53">
        <v>0</v>
      </c>
      <c r="M495" s="408" t="s">
        <v>183</v>
      </c>
      <c r="N495" s="1440">
        <v>41313</v>
      </c>
      <c r="O495" s="1429" t="s">
        <v>393</v>
      </c>
      <c r="P495" s="86" t="s">
        <v>187</v>
      </c>
      <c r="Q495" s="67" t="s">
        <v>1966</v>
      </c>
      <c r="R495" s="245">
        <v>224717.22</v>
      </c>
      <c r="U495" s="795"/>
      <c r="V495" s="795"/>
      <c r="W495" s="795"/>
    </row>
    <row r="496" spans="1:23" x14ac:dyDescent="0.2">
      <c r="A496" s="612">
        <v>2</v>
      </c>
      <c r="B496" s="1427">
        <v>39864</v>
      </c>
      <c r="C496" s="87" t="s">
        <v>790</v>
      </c>
      <c r="D496" s="88" t="s">
        <v>791</v>
      </c>
      <c r="E496" s="89" t="s">
        <v>733</v>
      </c>
      <c r="F496" s="83" t="s">
        <v>241</v>
      </c>
      <c r="G496" s="74">
        <v>10000000</v>
      </c>
      <c r="H496" s="84" t="s">
        <v>13</v>
      </c>
      <c r="I496" s="48">
        <v>41390</v>
      </c>
      <c r="J496" s="85">
        <v>4</v>
      </c>
      <c r="K496" s="373">
        <v>10000000</v>
      </c>
      <c r="L496" s="53">
        <f t="shared" si="15"/>
        <v>0</v>
      </c>
      <c r="M496" s="408" t="s">
        <v>183</v>
      </c>
      <c r="N496" s="1440">
        <v>41390</v>
      </c>
      <c r="O496" s="1429" t="s">
        <v>393</v>
      </c>
      <c r="P496" s="86" t="s">
        <v>187</v>
      </c>
      <c r="Q496" s="67" t="s">
        <v>1273</v>
      </c>
      <c r="R496" s="245">
        <v>500000</v>
      </c>
      <c r="U496" s="795"/>
      <c r="V496" s="795"/>
      <c r="W496" s="795"/>
    </row>
    <row r="497" spans="1:23" x14ac:dyDescent="0.2">
      <c r="A497" s="612">
        <v>2</v>
      </c>
      <c r="B497" s="1427">
        <v>39864</v>
      </c>
      <c r="C497" s="87" t="s">
        <v>811</v>
      </c>
      <c r="D497" s="88" t="s">
        <v>792</v>
      </c>
      <c r="E497" s="89" t="s">
        <v>793</v>
      </c>
      <c r="F497" s="83" t="s">
        <v>241</v>
      </c>
      <c r="G497" s="74">
        <v>2060000</v>
      </c>
      <c r="H497" s="84" t="s">
        <v>13</v>
      </c>
      <c r="I497" s="48"/>
      <c r="J497" s="85"/>
      <c r="K497" s="373"/>
      <c r="L497" s="53" t="str">
        <f t="shared" si="15"/>
        <v/>
      </c>
      <c r="M497" s="64"/>
      <c r="N497" s="1440"/>
      <c r="O497" s="1429"/>
      <c r="P497" s="86"/>
      <c r="Q497" s="67"/>
      <c r="R497" s="245"/>
      <c r="U497" s="795"/>
      <c r="V497" s="795"/>
      <c r="W497" s="795"/>
    </row>
    <row r="498" spans="1:23" x14ac:dyDescent="0.2">
      <c r="A498" s="612">
        <v>2</v>
      </c>
      <c r="B498" s="1427">
        <v>39864</v>
      </c>
      <c r="C498" s="87" t="s">
        <v>794</v>
      </c>
      <c r="D498" s="88" t="s">
        <v>795</v>
      </c>
      <c r="E498" s="89" t="s">
        <v>796</v>
      </c>
      <c r="F498" s="83" t="s">
        <v>241</v>
      </c>
      <c r="G498" s="74">
        <v>3250000</v>
      </c>
      <c r="H498" s="84" t="s">
        <v>13</v>
      </c>
      <c r="I498" s="48"/>
      <c r="J498" s="85"/>
      <c r="K498" s="373"/>
      <c r="L498" s="53" t="str">
        <f t="shared" si="15"/>
        <v/>
      </c>
      <c r="M498" s="64"/>
      <c r="N498" s="1440"/>
      <c r="O498" s="1429"/>
      <c r="P498" s="86"/>
      <c r="Q498" s="67"/>
      <c r="R498" s="245"/>
      <c r="U498" s="795"/>
      <c r="V498" s="795"/>
      <c r="W498" s="795"/>
    </row>
    <row r="499" spans="1:23" x14ac:dyDescent="0.2">
      <c r="A499" s="612" t="s">
        <v>1880</v>
      </c>
      <c r="B499" s="1427">
        <v>39864</v>
      </c>
      <c r="C499" s="87" t="s">
        <v>813</v>
      </c>
      <c r="D499" s="88" t="s">
        <v>668</v>
      </c>
      <c r="E499" s="89" t="s">
        <v>737</v>
      </c>
      <c r="F499" s="83" t="s">
        <v>241</v>
      </c>
      <c r="G499" s="74">
        <v>12500000</v>
      </c>
      <c r="H499" s="84" t="s">
        <v>13</v>
      </c>
      <c r="I499" s="48">
        <v>40808</v>
      </c>
      <c r="J499" s="85">
        <v>49</v>
      </c>
      <c r="K499" s="373">
        <v>12500000</v>
      </c>
      <c r="L499" s="53">
        <f t="shared" si="15"/>
        <v>0</v>
      </c>
      <c r="M499" s="408" t="s">
        <v>183</v>
      </c>
      <c r="N499" s="1440">
        <v>40808</v>
      </c>
      <c r="O499" s="1429" t="s">
        <v>393</v>
      </c>
      <c r="P499" s="86" t="s">
        <v>187</v>
      </c>
      <c r="Q499" s="67" t="s">
        <v>1273</v>
      </c>
      <c r="R499" s="245">
        <v>625000</v>
      </c>
      <c r="U499" s="795"/>
      <c r="V499" s="795"/>
      <c r="W499" s="795"/>
    </row>
    <row r="500" spans="1:23" x14ac:dyDescent="0.2">
      <c r="A500" s="612" t="s">
        <v>2198</v>
      </c>
      <c r="B500" s="1427">
        <v>39864</v>
      </c>
      <c r="C500" s="87" t="s">
        <v>814</v>
      </c>
      <c r="D500" s="88" t="s">
        <v>797</v>
      </c>
      <c r="E500" s="89" t="s">
        <v>782</v>
      </c>
      <c r="F500" s="83" t="s">
        <v>241</v>
      </c>
      <c r="G500" s="74">
        <v>2644000</v>
      </c>
      <c r="H500" s="84" t="s">
        <v>13</v>
      </c>
      <c r="I500" s="48">
        <v>41242</v>
      </c>
      <c r="J500" s="85">
        <v>164</v>
      </c>
      <c r="K500" s="373">
        <v>2453093.73</v>
      </c>
      <c r="L500" s="53">
        <v>0</v>
      </c>
      <c r="M500" s="64" t="s">
        <v>183</v>
      </c>
      <c r="N500" s="1440">
        <v>41242</v>
      </c>
      <c r="O500" s="1429" t="s">
        <v>393</v>
      </c>
      <c r="P500" s="86" t="s">
        <v>187</v>
      </c>
      <c r="Q500" s="67" t="s">
        <v>1966</v>
      </c>
      <c r="R500" s="245">
        <v>115861.33</v>
      </c>
      <c r="U500" s="795"/>
      <c r="V500" s="795"/>
      <c r="W500" s="795"/>
    </row>
    <row r="501" spans="1:23" s="323" customFormat="1" ht="33" x14ac:dyDescent="0.2">
      <c r="A501" s="612" t="s">
        <v>1523</v>
      </c>
      <c r="B501" s="321">
        <v>39864</v>
      </c>
      <c r="C501" s="87" t="s">
        <v>798</v>
      </c>
      <c r="D501" s="88" t="s">
        <v>799</v>
      </c>
      <c r="E501" s="407" t="s">
        <v>735</v>
      </c>
      <c r="F501" s="353" t="s">
        <v>241</v>
      </c>
      <c r="G501" s="299">
        <v>48000000</v>
      </c>
      <c r="H501" s="300" t="s">
        <v>13</v>
      </c>
      <c r="I501" s="1296">
        <v>40450</v>
      </c>
      <c r="J501" s="327">
        <v>4</v>
      </c>
      <c r="K501" s="372">
        <v>48000000</v>
      </c>
      <c r="L501" s="53">
        <f t="shared" si="15"/>
        <v>0</v>
      </c>
      <c r="M501" s="408" t="s">
        <v>183</v>
      </c>
      <c r="N501" s="340">
        <v>40450</v>
      </c>
      <c r="O501" s="1429" t="s">
        <v>393</v>
      </c>
      <c r="P501" s="328" t="s">
        <v>1575</v>
      </c>
      <c r="Q501" s="217" t="s">
        <v>1273</v>
      </c>
      <c r="R501" s="245">
        <v>2400000</v>
      </c>
      <c r="U501" s="795"/>
      <c r="V501" s="795"/>
      <c r="W501" s="795"/>
    </row>
    <row r="502" spans="1:23" x14ac:dyDescent="0.2">
      <c r="A502" s="612" t="s">
        <v>2232</v>
      </c>
      <c r="B502" s="1427">
        <v>39864</v>
      </c>
      <c r="C502" s="87" t="s">
        <v>812</v>
      </c>
      <c r="D502" s="88" t="s">
        <v>800</v>
      </c>
      <c r="E502" s="89" t="s">
        <v>801</v>
      </c>
      <c r="F502" s="83" t="s">
        <v>241</v>
      </c>
      <c r="G502" s="74">
        <v>22000000</v>
      </c>
      <c r="H502" s="84" t="s">
        <v>13</v>
      </c>
      <c r="I502" s="48">
        <v>41254</v>
      </c>
      <c r="J502" s="85"/>
      <c r="K502" s="373">
        <v>20172636</v>
      </c>
      <c r="L502" s="53">
        <v>0</v>
      </c>
      <c r="M502" s="64" t="s">
        <v>183</v>
      </c>
      <c r="N502" s="1440">
        <v>41254</v>
      </c>
      <c r="O502" s="1429" t="s">
        <v>393</v>
      </c>
      <c r="P502" s="86" t="s">
        <v>187</v>
      </c>
      <c r="Q502" s="67" t="s">
        <v>1966</v>
      </c>
      <c r="R502" s="245">
        <v>1058725.8</v>
      </c>
      <c r="U502" s="795"/>
      <c r="V502" s="795"/>
      <c r="W502" s="795"/>
    </row>
    <row r="503" spans="1:23" x14ac:dyDescent="0.2">
      <c r="A503" s="1383" t="s">
        <v>2142</v>
      </c>
      <c r="B503" s="1463">
        <v>39864</v>
      </c>
      <c r="C503" s="1698" t="s">
        <v>802</v>
      </c>
      <c r="D503" s="1725" t="s">
        <v>803</v>
      </c>
      <c r="E503" s="1503" t="s">
        <v>717</v>
      </c>
      <c r="F503" s="1661" t="s">
        <v>241</v>
      </c>
      <c r="G503" s="1471">
        <v>7350000</v>
      </c>
      <c r="H503" s="1477" t="s">
        <v>13</v>
      </c>
      <c r="I503" s="48">
        <v>40926</v>
      </c>
      <c r="J503" s="85">
        <v>4</v>
      </c>
      <c r="K503" s="373">
        <v>3675000</v>
      </c>
      <c r="L503" s="53">
        <f t="shared" si="15"/>
        <v>3675000</v>
      </c>
      <c r="M503" s="408" t="s">
        <v>183</v>
      </c>
      <c r="N503" s="1512">
        <v>41206</v>
      </c>
      <c r="O503" s="1453" t="s">
        <v>393</v>
      </c>
      <c r="P503" s="1455" t="s">
        <v>1910</v>
      </c>
      <c r="Q503" s="1457" t="s">
        <v>1273</v>
      </c>
      <c r="R503" s="1506">
        <v>368000</v>
      </c>
      <c r="U503" s="795"/>
      <c r="V503" s="795"/>
      <c r="W503" s="795"/>
    </row>
    <row r="504" spans="1:23" x14ac:dyDescent="0.2">
      <c r="A504" s="1384"/>
      <c r="B504" s="1464"/>
      <c r="C504" s="1699"/>
      <c r="D504" s="1726"/>
      <c r="E504" s="1505"/>
      <c r="F504" s="1662"/>
      <c r="G504" s="1472"/>
      <c r="H504" s="1478"/>
      <c r="I504" s="48">
        <v>41206</v>
      </c>
      <c r="J504" s="85">
        <v>4</v>
      </c>
      <c r="K504" s="373">
        <v>3675000</v>
      </c>
      <c r="L504" s="53">
        <v>0</v>
      </c>
      <c r="M504" s="408" t="s">
        <v>183</v>
      </c>
      <c r="N504" s="1513"/>
      <c r="O504" s="1454"/>
      <c r="P504" s="1456"/>
      <c r="Q504" s="1458"/>
      <c r="R504" s="1507"/>
      <c r="U504" s="795"/>
      <c r="V504" s="795"/>
      <c r="W504" s="795"/>
    </row>
    <row r="505" spans="1:23" x14ac:dyDescent="0.2">
      <c r="A505" s="612">
        <v>2</v>
      </c>
      <c r="B505" s="1427">
        <v>39864</v>
      </c>
      <c r="C505" s="87" t="s">
        <v>804</v>
      </c>
      <c r="D505" s="88" t="s">
        <v>386</v>
      </c>
      <c r="E505" s="89" t="s">
        <v>719</v>
      </c>
      <c r="F505" s="83" t="s">
        <v>241</v>
      </c>
      <c r="G505" s="74">
        <v>4000000</v>
      </c>
      <c r="H505" s="84" t="s">
        <v>13</v>
      </c>
      <c r="I505" s="48"/>
      <c r="J505" s="85"/>
      <c r="K505" s="373"/>
      <c r="L505" s="53" t="str">
        <f t="shared" si="15"/>
        <v/>
      </c>
      <c r="M505" s="64"/>
      <c r="N505" s="1440"/>
      <c r="O505" s="1429"/>
      <c r="P505" s="86"/>
      <c r="Q505" s="67"/>
      <c r="R505" s="245"/>
      <c r="U505" s="795"/>
      <c r="V505" s="795"/>
      <c r="W505" s="795"/>
    </row>
    <row r="506" spans="1:23" x14ac:dyDescent="0.2">
      <c r="A506" s="612" t="s">
        <v>1880</v>
      </c>
      <c r="B506" s="1427">
        <v>39864</v>
      </c>
      <c r="C506" s="87" t="s">
        <v>815</v>
      </c>
      <c r="D506" s="88" t="s">
        <v>805</v>
      </c>
      <c r="E506" s="89" t="s">
        <v>806</v>
      </c>
      <c r="F506" s="83" t="s">
        <v>241</v>
      </c>
      <c r="G506" s="74">
        <v>9495000</v>
      </c>
      <c r="H506" s="84" t="s">
        <v>13</v>
      </c>
      <c r="I506" s="48">
        <v>40808</v>
      </c>
      <c r="J506" s="85">
        <v>49</v>
      </c>
      <c r="K506" s="373">
        <v>9495000</v>
      </c>
      <c r="L506" s="53">
        <f t="shared" si="15"/>
        <v>0</v>
      </c>
      <c r="M506" s="408" t="s">
        <v>183</v>
      </c>
      <c r="N506" s="1440">
        <v>40808</v>
      </c>
      <c r="O506" s="1429" t="s">
        <v>393</v>
      </c>
      <c r="P506" s="86" t="s">
        <v>187</v>
      </c>
      <c r="Q506" s="67" t="s">
        <v>1273</v>
      </c>
      <c r="R506" s="245">
        <v>475000</v>
      </c>
      <c r="U506" s="795"/>
      <c r="V506" s="795"/>
      <c r="W506" s="795"/>
    </row>
    <row r="507" spans="1:23" x14ac:dyDescent="0.2">
      <c r="A507" s="612">
        <v>2</v>
      </c>
      <c r="B507" s="1427">
        <v>39864</v>
      </c>
      <c r="C507" s="87" t="s">
        <v>807</v>
      </c>
      <c r="D507" s="88" t="s">
        <v>808</v>
      </c>
      <c r="E507" s="89" t="s">
        <v>782</v>
      </c>
      <c r="F507" s="90" t="s">
        <v>241</v>
      </c>
      <c r="G507" s="74">
        <v>7000000</v>
      </c>
      <c r="H507" s="84" t="s">
        <v>13</v>
      </c>
      <c r="I507" s="48">
        <v>40646</v>
      </c>
      <c r="J507" s="85">
        <v>4</v>
      </c>
      <c r="K507" s="373">
        <v>7000000</v>
      </c>
      <c r="L507" s="53">
        <f t="shared" si="15"/>
        <v>0</v>
      </c>
      <c r="M507" s="408" t="s">
        <v>183</v>
      </c>
      <c r="N507" s="1440">
        <v>40646</v>
      </c>
      <c r="O507" s="1429" t="s">
        <v>393</v>
      </c>
      <c r="P507" s="86" t="s">
        <v>187</v>
      </c>
      <c r="Q507" s="67" t="s">
        <v>1273</v>
      </c>
      <c r="R507" s="245">
        <v>350000</v>
      </c>
      <c r="U507" s="795"/>
      <c r="V507" s="795"/>
      <c r="W507" s="795"/>
    </row>
    <row r="508" spans="1:23" x14ac:dyDescent="0.2">
      <c r="A508" s="612"/>
      <c r="B508" s="1427">
        <v>39871</v>
      </c>
      <c r="C508" s="87" t="s">
        <v>817</v>
      </c>
      <c r="D508" s="88" t="s">
        <v>821</v>
      </c>
      <c r="E508" s="89" t="s">
        <v>771</v>
      </c>
      <c r="F508" s="90" t="s">
        <v>286</v>
      </c>
      <c r="G508" s="74">
        <v>56044000</v>
      </c>
      <c r="H508" s="84" t="s">
        <v>13</v>
      </c>
      <c r="I508" s="48">
        <v>40338</v>
      </c>
      <c r="J508" s="85">
        <v>5</v>
      </c>
      <c r="K508" s="373">
        <v>56044000</v>
      </c>
      <c r="L508" s="53">
        <f t="shared" si="15"/>
        <v>0</v>
      </c>
      <c r="M508" s="64" t="s">
        <v>1013</v>
      </c>
      <c r="N508" s="1440">
        <v>40865</v>
      </c>
      <c r="O508" s="1429" t="s">
        <v>1013</v>
      </c>
      <c r="P508" s="86"/>
      <c r="Q508" s="67" t="s">
        <v>1966</v>
      </c>
      <c r="R508" s="245">
        <v>877557</v>
      </c>
      <c r="U508" s="795"/>
      <c r="V508" s="795"/>
      <c r="W508" s="795"/>
    </row>
    <row r="509" spans="1:23" s="323" customFormat="1" ht="28.5" x14ac:dyDescent="0.2">
      <c r="A509" s="612" t="s">
        <v>1519</v>
      </c>
      <c r="B509" s="321">
        <v>39871</v>
      </c>
      <c r="C509" s="87" t="s">
        <v>818</v>
      </c>
      <c r="D509" s="88" t="s">
        <v>822</v>
      </c>
      <c r="E509" s="407" t="s">
        <v>735</v>
      </c>
      <c r="F509" s="322" t="s">
        <v>286</v>
      </c>
      <c r="G509" s="299">
        <v>30000000</v>
      </c>
      <c r="H509" s="300" t="s">
        <v>13</v>
      </c>
      <c r="I509" s="1296">
        <v>40450</v>
      </c>
      <c r="J509" s="327">
        <v>4</v>
      </c>
      <c r="K509" s="372">
        <v>30000000</v>
      </c>
      <c r="L509" s="53">
        <f t="shared" si="15"/>
        <v>0</v>
      </c>
      <c r="M509" s="64" t="s">
        <v>1013</v>
      </c>
      <c r="N509" s="340"/>
      <c r="O509" s="1429"/>
      <c r="P509" s="328"/>
      <c r="Q509" s="217"/>
      <c r="R509" s="245"/>
      <c r="U509" s="795"/>
      <c r="V509" s="795"/>
      <c r="W509" s="795"/>
    </row>
    <row r="510" spans="1:23" ht="28.5" x14ac:dyDescent="0.2">
      <c r="A510" s="612" t="s">
        <v>2060</v>
      </c>
      <c r="B510" s="1427">
        <v>39871</v>
      </c>
      <c r="C510" s="87" t="s">
        <v>819</v>
      </c>
      <c r="D510" s="88" t="s">
        <v>739</v>
      </c>
      <c r="E510" s="89" t="s">
        <v>740</v>
      </c>
      <c r="F510" s="90" t="s">
        <v>286</v>
      </c>
      <c r="G510" s="74">
        <v>17299000</v>
      </c>
      <c r="H510" s="84" t="s">
        <v>13</v>
      </c>
      <c r="I510" s="48">
        <v>41087</v>
      </c>
      <c r="J510" s="85">
        <v>98</v>
      </c>
      <c r="K510" s="373">
        <v>15403721.560000001</v>
      </c>
      <c r="L510" s="53">
        <v>0</v>
      </c>
      <c r="M510" s="64" t="s">
        <v>1013</v>
      </c>
      <c r="N510" s="1440">
        <v>41115</v>
      </c>
      <c r="O510" s="1429" t="s">
        <v>1013</v>
      </c>
      <c r="P510" s="86"/>
      <c r="Q510" s="67" t="s">
        <v>1273</v>
      </c>
      <c r="R510" s="245">
        <v>1100000</v>
      </c>
      <c r="U510" s="795"/>
      <c r="V510" s="795"/>
      <c r="W510" s="795"/>
    </row>
    <row r="511" spans="1:23" x14ac:dyDescent="0.2">
      <c r="A511" s="612" t="s">
        <v>1904</v>
      </c>
      <c r="B511" s="1427">
        <v>39871</v>
      </c>
      <c r="C511" s="87" t="s">
        <v>820</v>
      </c>
      <c r="D511" s="88" t="s">
        <v>823</v>
      </c>
      <c r="E511" s="89" t="s">
        <v>771</v>
      </c>
      <c r="F511" s="90" t="s">
        <v>286</v>
      </c>
      <c r="G511" s="74">
        <v>83586000</v>
      </c>
      <c r="H511" s="84" t="s">
        <v>13</v>
      </c>
      <c r="I511" s="48"/>
      <c r="J511" s="85"/>
      <c r="K511" s="373"/>
      <c r="L511" s="53" t="str">
        <f t="shared" si="15"/>
        <v/>
      </c>
      <c r="M511" s="64"/>
      <c r="N511" s="1440"/>
      <c r="O511" s="1429"/>
      <c r="P511" s="86"/>
      <c r="Q511" s="67"/>
      <c r="R511" s="245"/>
      <c r="U511" s="795"/>
      <c r="V511" s="795"/>
      <c r="W511" s="795"/>
    </row>
    <row r="512" spans="1:23" x14ac:dyDescent="0.2">
      <c r="A512" s="612">
        <v>2</v>
      </c>
      <c r="B512" s="1427">
        <v>39871</v>
      </c>
      <c r="C512" s="87" t="s">
        <v>871</v>
      </c>
      <c r="D512" s="88" t="s">
        <v>439</v>
      </c>
      <c r="E512" s="89" t="s">
        <v>756</v>
      </c>
      <c r="F512" s="90" t="s">
        <v>241</v>
      </c>
      <c r="G512" s="74">
        <v>17806000</v>
      </c>
      <c r="H512" s="84" t="s">
        <v>13</v>
      </c>
      <c r="I512" s="48"/>
      <c r="J512" s="85"/>
      <c r="K512" s="373"/>
      <c r="L512" s="53" t="str">
        <f t="shared" si="15"/>
        <v/>
      </c>
      <c r="M512" s="64"/>
      <c r="N512" s="1440"/>
      <c r="O512" s="1429"/>
      <c r="P512" s="86"/>
      <c r="Q512" s="67"/>
      <c r="R512" s="245"/>
      <c r="U512" s="795"/>
      <c r="V512" s="795"/>
      <c r="W512" s="795"/>
    </row>
    <row r="513" spans="1:23" x14ac:dyDescent="0.2">
      <c r="A513" s="612" t="s">
        <v>1880</v>
      </c>
      <c r="B513" s="1427">
        <v>39871</v>
      </c>
      <c r="C513" s="87" t="s">
        <v>824</v>
      </c>
      <c r="D513" s="88" t="s">
        <v>837</v>
      </c>
      <c r="E513" s="89" t="s">
        <v>838</v>
      </c>
      <c r="F513" s="90" t="s">
        <v>241</v>
      </c>
      <c r="G513" s="74">
        <v>4797000</v>
      </c>
      <c r="H513" s="84" t="s">
        <v>13</v>
      </c>
      <c r="I513" s="48">
        <v>40759</v>
      </c>
      <c r="J513" s="85">
        <v>49</v>
      </c>
      <c r="K513" s="373">
        <v>4797000</v>
      </c>
      <c r="L513" s="53">
        <f t="shared" si="15"/>
        <v>0</v>
      </c>
      <c r="M513" s="408" t="s">
        <v>183</v>
      </c>
      <c r="N513" s="1440">
        <v>40759</v>
      </c>
      <c r="O513" s="1429" t="s">
        <v>393</v>
      </c>
      <c r="P513" s="86" t="s">
        <v>187</v>
      </c>
      <c r="Q513" s="67" t="s">
        <v>1273</v>
      </c>
      <c r="R513" s="245">
        <v>240000</v>
      </c>
      <c r="U513" s="795"/>
      <c r="V513" s="795"/>
      <c r="W513" s="795"/>
    </row>
    <row r="514" spans="1:23" x14ac:dyDescent="0.2">
      <c r="A514" s="612" t="s">
        <v>1880</v>
      </c>
      <c r="B514" s="1427">
        <v>39871</v>
      </c>
      <c r="C514" s="87" t="s">
        <v>825</v>
      </c>
      <c r="D514" s="88" t="s">
        <v>839</v>
      </c>
      <c r="E514" s="89" t="s">
        <v>719</v>
      </c>
      <c r="F514" s="90" t="s">
        <v>241</v>
      </c>
      <c r="G514" s="74">
        <v>4000000</v>
      </c>
      <c r="H514" s="84" t="s">
        <v>13</v>
      </c>
      <c r="I514" s="48">
        <v>40801</v>
      </c>
      <c r="J514" s="85">
        <v>49</v>
      </c>
      <c r="K514" s="373">
        <v>4000000</v>
      </c>
      <c r="L514" s="53">
        <f t="shared" si="15"/>
        <v>0</v>
      </c>
      <c r="M514" s="408" t="s">
        <v>183</v>
      </c>
      <c r="N514" s="1440">
        <v>40801</v>
      </c>
      <c r="O514" s="1429" t="s">
        <v>393</v>
      </c>
      <c r="P514" s="86" t="s">
        <v>187</v>
      </c>
      <c r="Q514" s="67" t="s">
        <v>1273</v>
      </c>
      <c r="R514" s="245">
        <v>200000</v>
      </c>
      <c r="U514" s="795"/>
      <c r="V514" s="795"/>
      <c r="W514" s="795"/>
    </row>
    <row r="515" spans="1:23" x14ac:dyDescent="0.2">
      <c r="A515" s="612" t="s">
        <v>1880</v>
      </c>
      <c r="B515" s="1427">
        <v>39871</v>
      </c>
      <c r="C515" s="87" t="s">
        <v>826</v>
      </c>
      <c r="D515" s="88" t="s">
        <v>840</v>
      </c>
      <c r="E515" s="89" t="s">
        <v>744</v>
      </c>
      <c r="F515" s="90" t="s">
        <v>241</v>
      </c>
      <c r="G515" s="74">
        <v>2260000</v>
      </c>
      <c r="H515" s="84" t="s">
        <v>13</v>
      </c>
      <c r="I515" s="48">
        <v>40808</v>
      </c>
      <c r="J515" s="85">
        <v>49</v>
      </c>
      <c r="K515" s="373">
        <v>2260000</v>
      </c>
      <c r="L515" s="53">
        <f t="shared" si="15"/>
        <v>0</v>
      </c>
      <c r="M515" s="408" t="s">
        <v>183</v>
      </c>
      <c r="N515" s="1440">
        <v>40808</v>
      </c>
      <c r="O515" s="1429" t="s">
        <v>393</v>
      </c>
      <c r="P515" s="86" t="s">
        <v>187</v>
      </c>
      <c r="Q515" s="67" t="s">
        <v>1273</v>
      </c>
      <c r="R515" s="245">
        <v>113000</v>
      </c>
      <c r="U515" s="795"/>
      <c r="V515" s="795"/>
      <c r="W515" s="795"/>
    </row>
    <row r="516" spans="1:23" x14ac:dyDescent="0.2">
      <c r="A516" s="612" t="s">
        <v>2309</v>
      </c>
      <c r="B516" s="1427">
        <v>39871</v>
      </c>
      <c r="C516" s="87" t="s">
        <v>827</v>
      </c>
      <c r="D516" s="88" t="s">
        <v>841</v>
      </c>
      <c r="E516" s="89" t="s">
        <v>842</v>
      </c>
      <c r="F516" s="90" t="s">
        <v>241</v>
      </c>
      <c r="G516" s="74">
        <v>24664000</v>
      </c>
      <c r="H516" s="84" t="s">
        <v>13</v>
      </c>
      <c r="I516" s="48">
        <v>41325</v>
      </c>
      <c r="J516" s="85">
        <v>212</v>
      </c>
      <c r="K516" s="373">
        <v>18318147.649999999</v>
      </c>
      <c r="L516" s="53">
        <v>0</v>
      </c>
      <c r="M516" s="408" t="s">
        <v>183</v>
      </c>
      <c r="N516" s="1440">
        <v>41325</v>
      </c>
      <c r="O516" s="1429" t="s">
        <v>393</v>
      </c>
      <c r="P516" s="86" t="s">
        <v>187</v>
      </c>
      <c r="Q516" s="67" t="s">
        <v>1966</v>
      </c>
      <c r="R516" s="245">
        <v>845448.25</v>
      </c>
      <c r="U516" s="795"/>
      <c r="V516" s="795"/>
      <c r="W516" s="795"/>
    </row>
    <row r="517" spans="1:23" x14ac:dyDescent="0.2">
      <c r="A517" s="612">
        <v>2</v>
      </c>
      <c r="B517" s="1427">
        <v>39871</v>
      </c>
      <c r="C517" s="87" t="s">
        <v>828</v>
      </c>
      <c r="D517" s="88" t="s">
        <v>843</v>
      </c>
      <c r="E517" s="89" t="s">
        <v>801</v>
      </c>
      <c r="F517" s="90" t="s">
        <v>241</v>
      </c>
      <c r="G517" s="74">
        <v>731000</v>
      </c>
      <c r="H517" s="84" t="s">
        <v>13</v>
      </c>
      <c r="I517" s="48">
        <v>40282</v>
      </c>
      <c r="J517" s="85">
        <v>4</v>
      </c>
      <c r="K517" s="373">
        <v>731000</v>
      </c>
      <c r="L517" s="53">
        <f t="shared" si="15"/>
        <v>0</v>
      </c>
      <c r="M517" s="408" t="s">
        <v>183</v>
      </c>
      <c r="N517" s="1440">
        <v>40282</v>
      </c>
      <c r="O517" s="1429" t="s">
        <v>393</v>
      </c>
      <c r="P517" s="86" t="s">
        <v>187</v>
      </c>
      <c r="Q517" s="67" t="s">
        <v>1273</v>
      </c>
      <c r="R517" s="245">
        <v>37000</v>
      </c>
      <c r="U517" s="795"/>
      <c r="V517" s="795"/>
      <c r="W517" s="795"/>
    </row>
    <row r="518" spans="1:23" x14ac:dyDescent="0.2">
      <c r="A518" s="612" t="s">
        <v>2312</v>
      </c>
      <c r="B518" s="1427">
        <v>39871</v>
      </c>
      <c r="C518" s="87" t="s">
        <v>865</v>
      </c>
      <c r="D518" s="88" t="s">
        <v>844</v>
      </c>
      <c r="E518" s="89" t="s">
        <v>733</v>
      </c>
      <c r="F518" s="90" t="s">
        <v>241</v>
      </c>
      <c r="G518" s="74">
        <v>10900000</v>
      </c>
      <c r="H518" s="84" t="s">
        <v>13</v>
      </c>
      <c r="I518" s="48">
        <v>41325</v>
      </c>
      <c r="J518" s="85">
        <v>213</v>
      </c>
      <c r="K518" s="373">
        <v>8876676.5999999996</v>
      </c>
      <c r="L518" s="53">
        <v>0</v>
      </c>
      <c r="M518" s="408" t="s">
        <v>183</v>
      </c>
      <c r="N518" s="1440">
        <v>41325</v>
      </c>
      <c r="O518" s="1429" t="s">
        <v>393</v>
      </c>
      <c r="P518" s="86" t="s">
        <v>187</v>
      </c>
      <c r="Q518" s="67" t="s">
        <v>1966</v>
      </c>
      <c r="R518" s="245">
        <v>476206.83</v>
      </c>
      <c r="U518" s="795"/>
      <c r="V518" s="795"/>
      <c r="W518" s="795"/>
    </row>
    <row r="519" spans="1:23" x14ac:dyDescent="0.2">
      <c r="A519" s="612" t="s">
        <v>2202</v>
      </c>
      <c r="B519" s="1427">
        <v>39871</v>
      </c>
      <c r="C519" s="87" t="s">
        <v>829</v>
      </c>
      <c r="D519" s="88" t="s">
        <v>845</v>
      </c>
      <c r="E519" s="89" t="s">
        <v>719</v>
      </c>
      <c r="F519" s="90" t="s">
        <v>241</v>
      </c>
      <c r="G519" s="74">
        <v>3976000</v>
      </c>
      <c r="H519" s="84" t="s">
        <v>13</v>
      </c>
      <c r="I519" s="48">
        <v>41243</v>
      </c>
      <c r="J519" s="85">
        <v>167</v>
      </c>
      <c r="K519" s="373">
        <v>3692560</v>
      </c>
      <c r="L519" s="53">
        <v>0</v>
      </c>
      <c r="M519" s="64" t="s">
        <v>183</v>
      </c>
      <c r="N519" s="1440">
        <v>41243</v>
      </c>
      <c r="O519" s="1429" t="s">
        <v>393</v>
      </c>
      <c r="P519" s="86" t="s">
        <v>187</v>
      </c>
      <c r="Q519" s="67" t="s">
        <v>1966</v>
      </c>
      <c r="R519" s="245">
        <v>167035</v>
      </c>
      <c r="U519" s="795"/>
      <c r="V519" s="795"/>
      <c r="W519" s="795"/>
    </row>
    <row r="520" spans="1:23" x14ac:dyDescent="0.2">
      <c r="A520" s="612" t="s">
        <v>1880</v>
      </c>
      <c r="B520" s="1427">
        <v>39871</v>
      </c>
      <c r="C520" s="87" t="s">
        <v>830</v>
      </c>
      <c r="D520" s="88" t="s">
        <v>846</v>
      </c>
      <c r="E520" s="89" t="s">
        <v>847</v>
      </c>
      <c r="F520" s="90" t="s">
        <v>241</v>
      </c>
      <c r="G520" s="74">
        <v>19891000</v>
      </c>
      <c r="H520" s="84" t="s">
        <v>13</v>
      </c>
      <c r="I520" s="48">
        <v>40813</v>
      </c>
      <c r="J520" s="85">
        <v>49</v>
      </c>
      <c r="K520" s="373">
        <v>19891000</v>
      </c>
      <c r="L520" s="53">
        <f t="shared" si="15"/>
        <v>0</v>
      </c>
      <c r="M520" s="408" t="s">
        <v>183</v>
      </c>
      <c r="N520" s="1440">
        <v>40813</v>
      </c>
      <c r="O520" s="1429" t="s">
        <v>393</v>
      </c>
      <c r="P520" s="86" t="s">
        <v>187</v>
      </c>
      <c r="Q520" s="67" t="s">
        <v>1273</v>
      </c>
      <c r="R520" s="245">
        <v>995000</v>
      </c>
      <c r="U520" s="795"/>
      <c r="V520" s="795"/>
      <c r="W520" s="795"/>
    </row>
    <row r="521" spans="1:23" x14ac:dyDescent="0.2">
      <c r="A521" s="612">
        <v>2</v>
      </c>
      <c r="B521" s="1427">
        <v>39871</v>
      </c>
      <c r="C521" s="87" t="s">
        <v>831</v>
      </c>
      <c r="D521" s="88" t="s">
        <v>848</v>
      </c>
      <c r="E521" s="89" t="s">
        <v>758</v>
      </c>
      <c r="F521" s="90" t="s">
        <v>241</v>
      </c>
      <c r="G521" s="74">
        <v>23000000</v>
      </c>
      <c r="H521" s="84" t="s">
        <v>13</v>
      </c>
      <c r="I521" s="48">
        <v>41178</v>
      </c>
      <c r="J521" s="85">
        <v>4</v>
      </c>
      <c r="K521" s="373">
        <v>23000000</v>
      </c>
      <c r="L521" s="53">
        <f t="shared" si="15"/>
        <v>0</v>
      </c>
      <c r="M521" s="64" t="s">
        <v>1013</v>
      </c>
      <c r="N521" s="1440">
        <v>41178</v>
      </c>
      <c r="O521" s="1429" t="s">
        <v>1013</v>
      </c>
      <c r="P521" s="86"/>
      <c r="Q521" s="67" t="s">
        <v>1273</v>
      </c>
      <c r="R521" s="245">
        <v>1150000</v>
      </c>
      <c r="U521" s="795"/>
      <c r="V521" s="795"/>
      <c r="W521" s="795"/>
    </row>
    <row r="522" spans="1:23" x14ac:dyDescent="0.2">
      <c r="A522" s="612">
        <v>2</v>
      </c>
      <c r="B522" s="1427">
        <v>39871</v>
      </c>
      <c r="C522" s="87" t="s">
        <v>866</v>
      </c>
      <c r="D522" s="88" t="s">
        <v>849</v>
      </c>
      <c r="E522" s="89" t="s">
        <v>737</v>
      </c>
      <c r="F522" s="90" t="s">
        <v>241</v>
      </c>
      <c r="G522" s="74">
        <v>651000</v>
      </c>
      <c r="H522" s="84" t="s">
        <v>13</v>
      </c>
      <c r="I522" s="48">
        <v>40373</v>
      </c>
      <c r="J522" s="85">
        <v>4</v>
      </c>
      <c r="K522" s="373">
        <v>651000</v>
      </c>
      <c r="L522" s="53">
        <f>IF($K522&lt;&gt;0,$G522-$K522,"")</f>
        <v>0</v>
      </c>
      <c r="M522" s="408" t="s">
        <v>183</v>
      </c>
      <c r="N522" s="1440">
        <v>40373</v>
      </c>
      <c r="O522" s="1429" t="s">
        <v>393</v>
      </c>
      <c r="P522" s="86" t="s">
        <v>187</v>
      </c>
      <c r="Q522" s="67" t="s">
        <v>1273</v>
      </c>
      <c r="R522" s="245">
        <v>33000</v>
      </c>
      <c r="U522" s="795"/>
      <c r="V522" s="795"/>
      <c r="W522" s="795"/>
    </row>
    <row r="523" spans="1:23" x14ac:dyDescent="0.2">
      <c r="A523" s="612" t="s">
        <v>2144</v>
      </c>
      <c r="B523" s="1427">
        <v>39871</v>
      </c>
      <c r="C523" s="87" t="s">
        <v>867</v>
      </c>
      <c r="D523" s="88" t="s">
        <v>850</v>
      </c>
      <c r="E523" s="89" t="s">
        <v>597</v>
      </c>
      <c r="F523" s="90" t="s">
        <v>241</v>
      </c>
      <c r="G523" s="74">
        <v>7570000</v>
      </c>
      <c r="H523" s="84" t="s">
        <v>13</v>
      </c>
      <c r="I523" s="48">
        <v>41213</v>
      </c>
      <c r="J523" s="85">
        <v>135</v>
      </c>
      <c r="K523" s="373">
        <v>6822136.2300000004</v>
      </c>
      <c r="L523" s="53">
        <v>0</v>
      </c>
      <c r="M523" s="64" t="s">
        <v>183</v>
      </c>
      <c r="N523" s="1440">
        <v>41213</v>
      </c>
      <c r="O523" s="1429" t="s">
        <v>393</v>
      </c>
      <c r="P523" s="282" t="s">
        <v>1910</v>
      </c>
      <c r="Q523" s="67" t="s">
        <v>1273</v>
      </c>
      <c r="R523" s="245">
        <v>362118.92</v>
      </c>
      <c r="U523" s="795"/>
      <c r="V523" s="795"/>
      <c r="W523" s="795"/>
    </row>
    <row r="524" spans="1:23" x14ac:dyDescent="0.2">
      <c r="A524" s="1383">
        <v>2</v>
      </c>
      <c r="B524" s="1463">
        <v>39871</v>
      </c>
      <c r="C524" s="1698" t="s">
        <v>868</v>
      </c>
      <c r="D524" s="1725" t="s">
        <v>851</v>
      </c>
      <c r="E524" s="1503" t="s">
        <v>842</v>
      </c>
      <c r="F524" s="1500" t="s">
        <v>241</v>
      </c>
      <c r="G524" s="1471">
        <v>2400000</v>
      </c>
      <c r="H524" s="1477" t="s">
        <v>13</v>
      </c>
      <c r="I524" s="48">
        <v>41227</v>
      </c>
      <c r="J524" s="85">
        <v>4</v>
      </c>
      <c r="K524" s="373">
        <v>800000</v>
      </c>
      <c r="L524" s="53">
        <f t="shared" ref="L524:L586" si="16">IF($K524&lt;&gt;0,$G524-$K524,"")</f>
        <v>1600000</v>
      </c>
      <c r="M524" s="1518" t="s">
        <v>2195</v>
      </c>
      <c r="N524" s="1512">
        <v>41388</v>
      </c>
      <c r="O524" s="1453" t="s">
        <v>393</v>
      </c>
      <c r="P524" s="1455" t="s">
        <v>1910</v>
      </c>
      <c r="Q524" s="1457" t="s">
        <v>1273</v>
      </c>
      <c r="R524" s="1506">
        <v>120000</v>
      </c>
      <c r="U524" s="795"/>
      <c r="V524" s="795"/>
      <c r="W524" s="795"/>
    </row>
    <row r="525" spans="1:23" x14ac:dyDescent="0.2">
      <c r="A525" s="1416"/>
      <c r="B525" s="1485"/>
      <c r="C525" s="1731"/>
      <c r="D525" s="1732"/>
      <c r="E525" s="1504"/>
      <c r="F525" s="1501"/>
      <c r="G525" s="1494"/>
      <c r="H525" s="1495"/>
      <c r="I525" s="48">
        <v>41297</v>
      </c>
      <c r="J525" s="85">
        <v>4</v>
      </c>
      <c r="K525" s="373">
        <v>800000</v>
      </c>
      <c r="L525" s="53">
        <f>L524-K525</f>
        <v>800000</v>
      </c>
      <c r="M525" s="1519"/>
      <c r="N525" s="1521"/>
      <c r="O525" s="1510"/>
      <c r="P525" s="1511"/>
      <c r="Q525" s="1508"/>
      <c r="R525" s="1509"/>
      <c r="U525" s="795"/>
      <c r="V525" s="795"/>
      <c r="W525" s="795"/>
    </row>
    <row r="526" spans="1:23" x14ac:dyDescent="0.2">
      <c r="A526" s="1384"/>
      <c r="B526" s="1464"/>
      <c r="C526" s="1699"/>
      <c r="D526" s="1726"/>
      <c r="E526" s="1505"/>
      <c r="F526" s="1502"/>
      <c r="G526" s="1472"/>
      <c r="H526" s="1478"/>
      <c r="I526" s="48">
        <v>41388</v>
      </c>
      <c r="J526" s="85">
        <v>4</v>
      </c>
      <c r="K526" s="373">
        <v>800000</v>
      </c>
      <c r="L526" s="53">
        <f>L525-K526</f>
        <v>0</v>
      </c>
      <c r="M526" s="1520"/>
      <c r="N526" s="1513"/>
      <c r="O526" s="1454"/>
      <c r="P526" s="1456"/>
      <c r="Q526" s="1458"/>
      <c r="R526" s="1507"/>
      <c r="U526" s="795"/>
      <c r="V526" s="795"/>
      <c r="W526" s="795"/>
    </row>
    <row r="527" spans="1:23" x14ac:dyDescent="0.2">
      <c r="A527" s="612">
        <v>2</v>
      </c>
      <c r="B527" s="1427">
        <v>39871</v>
      </c>
      <c r="C527" s="87" t="s">
        <v>869</v>
      </c>
      <c r="D527" s="88" t="s">
        <v>852</v>
      </c>
      <c r="E527" s="89" t="s">
        <v>793</v>
      </c>
      <c r="F527" s="90" t="s">
        <v>241</v>
      </c>
      <c r="G527" s="74">
        <v>4960000</v>
      </c>
      <c r="H527" s="84" t="s">
        <v>13</v>
      </c>
      <c r="I527" s="48"/>
      <c r="J527" s="85"/>
      <c r="K527" s="373"/>
      <c r="L527" s="53" t="str">
        <f t="shared" si="16"/>
        <v/>
      </c>
      <c r="M527" s="64"/>
      <c r="N527" s="1440"/>
      <c r="O527" s="1429"/>
      <c r="P527" s="86"/>
      <c r="Q527" s="67"/>
      <c r="R527" s="245"/>
      <c r="U527" s="795"/>
      <c r="V527" s="795"/>
      <c r="W527" s="795"/>
    </row>
    <row r="528" spans="1:23" x14ac:dyDescent="0.2">
      <c r="A528" s="612" t="s">
        <v>1880</v>
      </c>
      <c r="B528" s="1427">
        <v>39871</v>
      </c>
      <c r="C528" s="87" t="s">
        <v>873</v>
      </c>
      <c r="D528" s="88" t="s">
        <v>853</v>
      </c>
      <c r="E528" s="89" t="s">
        <v>854</v>
      </c>
      <c r="F528" s="90" t="s">
        <v>241</v>
      </c>
      <c r="G528" s="74">
        <v>2655000</v>
      </c>
      <c r="H528" s="84" t="s">
        <v>13</v>
      </c>
      <c r="I528" s="48">
        <v>40745</v>
      </c>
      <c r="J528" s="85">
        <v>49</v>
      </c>
      <c r="K528" s="373">
        <v>2655000</v>
      </c>
      <c r="L528" s="53">
        <f t="shared" si="16"/>
        <v>0</v>
      </c>
      <c r="M528" s="408" t="s">
        <v>183</v>
      </c>
      <c r="N528" s="1440">
        <v>40745</v>
      </c>
      <c r="O528" s="1429" t="s">
        <v>393</v>
      </c>
      <c r="P528" s="86" t="s">
        <v>187</v>
      </c>
      <c r="Q528" s="67" t="s">
        <v>1273</v>
      </c>
      <c r="R528" s="245">
        <v>133000</v>
      </c>
      <c r="U528" s="795"/>
      <c r="V528" s="795"/>
      <c r="W528" s="795"/>
    </row>
    <row r="529" spans="1:23" x14ac:dyDescent="0.2">
      <c r="A529" s="612">
        <v>2</v>
      </c>
      <c r="B529" s="1427">
        <v>39871</v>
      </c>
      <c r="C529" s="87" t="s">
        <v>115</v>
      </c>
      <c r="D529" s="88" t="s">
        <v>855</v>
      </c>
      <c r="E529" s="89" t="s">
        <v>801</v>
      </c>
      <c r="F529" s="90" t="s">
        <v>241</v>
      </c>
      <c r="G529" s="74">
        <v>22500000</v>
      </c>
      <c r="H529" s="84" t="s">
        <v>13</v>
      </c>
      <c r="I529" s="48"/>
      <c r="J529" s="85"/>
      <c r="K529" s="373"/>
      <c r="L529" s="53" t="str">
        <f t="shared" si="16"/>
        <v/>
      </c>
      <c r="M529" s="64"/>
      <c r="N529" s="1440"/>
      <c r="O529" s="1429"/>
      <c r="P529" s="86"/>
      <c r="Q529" s="67"/>
      <c r="R529" s="245"/>
      <c r="U529" s="795"/>
      <c r="V529" s="795"/>
      <c r="W529" s="795"/>
    </row>
    <row r="530" spans="1:23" x14ac:dyDescent="0.2">
      <c r="A530" s="612" t="s">
        <v>1880</v>
      </c>
      <c r="B530" s="1427">
        <v>39871</v>
      </c>
      <c r="C530" s="87" t="s">
        <v>832</v>
      </c>
      <c r="D530" s="88" t="s">
        <v>856</v>
      </c>
      <c r="E530" s="89" t="s">
        <v>857</v>
      </c>
      <c r="F530" s="90" t="s">
        <v>241</v>
      </c>
      <c r="G530" s="74">
        <v>11800000</v>
      </c>
      <c r="H530" s="84" t="s">
        <v>13</v>
      </c>
      <c r="I530" s="48">
        <v>40745</v>
      </c>
      <c r="J530" s="85">
        <v>49</v>
      </c>
      <c r="K530" s="373">
        <v>11800000</v>
      </c>
      <c r="L530" s="53">
        <f t="shared" si="16"/>
        <v>0</v>
      </c>
      <c r="M530" s="408" t="s">
        <v>183</v>
      </c>
      <c r="N530" s="1440">
        <v>40745</v>
      </c>
      <c r="O530" s="1429" t="s">
        <v>393</v>
      </c>
      <c r="P530" s="86" t="s">
        <v>187</v>
      </c>
      <c r="Q530" s="67" t="s">
        <v>1273</v>
      </c>
      <c r="R530" s="245">
        <v>590000</v>
      </c>
      <c r="U530" s="795"/>
      <c r="V530" s="795"/>
      <c r="W530" s="795"/>
    </row>
    <row r="531" spans="1:23" s="323" customFormat="1" ht="33" x14ac:dyDescent="0.2">
      <c r="A531" s="612" t="s">
        <v>1523</v>
      </c>
      <c r="B531" s="321">
        <v>39871</v>
      </c>
      <c r="C531" s="87" t="s">
        <v>833</v>
      </c>
      <c r="D531" s="88" t="s">
        <v>858</v>
      </c>
      <c r="E531" s="407" t="s">
        <v>859</v>
      </c>
      <c r="F531" s="322" t="s">
        <v>241</v>
      </c>
      <c r="G531" s="299">
        <v>9270000</v>
      </c>
      <c r="H531" s="300" t="s">
        <v>13</v>
      </c>
      <c r="I531" s="1296">
        <v>40450</v>
      </c>
      <c r="J531" s="327">
        <v>4</v>
      </c>
      <c r="K531" s="372">
        <v>9270000</v>
      </c>
      <c r="L531" s="53">
        <f t="shared" si="16"/>
        <v>0</v>
      </c>
      <c r="M531" s="408" t="s">
        <v>183</v>
      </c>
      <c r="N531" s="340">
        <v>40450</v>
      </c>
      <c r="O531" s="1429" t="s">
        <v>393</v>
      </c>
      <c r="P531" s="328" t="s">
        <v>1575</v>
      </c>
      <c r="Q531" s="217" t="s">
        <v>1273</v>
      </c>
      <c r="R531" s="245">
        <v>464000</v>
      </c>
      <c r="U531" s="795"/>
      <c r="V531" s="795"/>
      <c r="W531" s="795"/>
    </row>
    <row r="532" spans="1:23" x14ac:dyDescent="0.2">
      <c r="A532" s="612" t="s">
        <v>1880</v>
      </c>
      <c r="B532" s="1427">
        <v>39871</v>
      </c>
      <c r="C532" s="87" t="s">
        <v>872</v>
      </c>
      <c r="D532" s="88" t="s">
        <v>860</v>
      </c>
      <c r="E532" s="89" t="s">
        <v>756</v>
      </c>
      <c r="F532" s="90" t="s">
        <v>241</v>
      </c>
      <c r="G532" s="74">
        <v>7400000</v>
      </c>
      <c r="H532" s="84" t="s">
        <v>13</v>
      </c>
      <c r="I532" s="48">
        <v>40801</v>
      </c>
      <c r="J532" s="85">
        <v>49</v>
      </c>
      <c r="K532" s="373">
        <v>7400000</v>
      </c>
      <c r="L532" s="53">
        <f t="shared" si="16"/>
        <v>0</v>
      </c>
      <c r="M532" s="408" t="s">
        <v>183</v>
      </c>
      <c r="N532" s="1440">
        <v>40801</v>
      </c>
      <c r="O532" s="1429" t="s">
        <v>393</v>
      </c>
      <c r="P532" s="86" t="s">
        <v>187</v>
      </c>
      <c r="Q532" s="67" t="s">
        <v>1273</v>
      </c>
      <c r="R532" s="245">
        <v>370000</v>
      </c>
      <c r="U532" s="795"/>
      <c r="V532" s="795"/>
      <c r="W532" s="795"/>
    </row>
    <row r="533" spans="1:23" x14ac:dyDescent="0.2">
      <c r="A533" s="612" t="s">
        <v>1880</v>
      </c>
      <c r="B533" s="1427">
        <v>39871</v>
      </c>
      <c r="C533" s="87" t="s">
        <v>834</v>
      </c>
      <c r="D533" s="88" t="s">
        <v>861</v>
      </c>
      <c r="E533" s="89" t="s">
        <v>729</v>
      </c>
      <c r="F533" s="90" t="s">
        <v>241</v>
      </c>
      <c r="G533" s="74">
        <v>5983000</v>
      </c>
      <c r="H533" s="84" t="s">
        <v>13</v>
      </c>
      <c r="I533" s="48">
        <v>40808</v>
      </c>
      <c r="J533" s="85">
        <v>49</v>
      </c>
      <c r="K533" s="373">
        <v>5983000</v>
      </c>
      <c r="L533" s="53">
        <f t="shared" si="16"/>
        <v>0</v>
      </c>
      <c r="M533" s="408" t="s">
        <v>183</v>
      </c>
      <c r="N533" s="1440">
        <v>40808</v>
      </c>
      <c r="O533" s="1429" t="s">
        <v>393</v>
      </c>
      <c r="P533" s="86" t="s">
        <v>187</v>
      </c>
      <c r="Q533" s="67" t="s">
        <v>1273</v>
      </c>
      <c r="R533" s="245">
        <v>299000</v>
      </c>
      <c r="U533" s="795"/>
      <c r="V533" s="795"/>
      <c r="W533" s="795"/>
    </row>
    <row r="534" spans="1:23" ht="15.75" customHeight="1" x14ac:dyDescent="0.2">
      <c r="A534" s="612" t="s">
        <v>1883</v>
      </c>
      <c r="B534" s="1427">
        <v>39871</v>
      </c>
      <c r="C534" s="87" t="s">
        <v>870</v>
      </c>
      <c r="D534" s="88" t="s">
        <v>862</v>
      </c>
      <c r="E534" s="89" t="s">
        <v>719</v>
      </c>
      <c r="F534" s="90" t="s">
        <v>241</v>
      </c>
      <c r="G534" s="74">
        <v>12000000</v>
      </c>
      <c r="H534" s="84" t="s">
        <v>13</v>
      </c>
      <c r="I534" s="48">
        <v>40801</v>
      </c>
      <c r="J534" s="85">
        <v>50</v>
      </c>
      <c r="K534" s="373">
        <v>12000000</v>
      </c>
      <c r="L534" s="53">
        <f t="shared" si="16"/>
        <v>0</v>
      </c>
      <c r="M534" s="408" t="s">
        <v>183</v>
      </c>
      <c r="N534" s="1440">
        <v>40801</v>
      </c>
      <c r="O534" s="1429" t="s">
        <v>393</v>
      </c>
      <c r="P534" s="86" t="s">
        <v>187</v>
      </c>
      <c r="Q534" s="67" t="s">
        <v>1273</v>
      </c>
      <c r="R534" s="245">
        <v>600000</v>
      </c>
      <c r="U534" s="795"/>
      <c r="V534" s="795"/>
      <c r="W534" s="795"/>
    </row>
    <row r="535" spans="1:23" ht="42.75" x14ac:dyDescent="0.2">
      <c r="A535" s="612" t="s">
        <v>1917</v>
      </c>
      <c r="B535" s="1427">
        <v>39871</v>
      </c>
      <c r="C535" s="87" t="s">
        <v>1293</v>
      </c>
      <c r="D535" s="88" t="s">
        <v>863</v>
      </c>
      <c r="E535" s="89" t="s">
        <v>758</v>
      </c>
      <c r="F535" s="90" t="s">
        <v>241</v>
      </c>
      <c r="G535" s="74">
        <v>541000</v>
      </c>
      <c r="H535" s="84" t="s">
        <v>13</v>
      </c>
      <c r="I535" s="48">
        <v>40808</v>
      </c>
      <c r="J535" s="85">
        <v>49</v>
      </c>
      <c r="K535" s="373">
        <v>541000</v>
      </c>
      <c r="L535" s="53">
        <f t="shared" si="16"/>
        <v>0</v>
      </c>
      <c r="M535" s="408" t="s">
        <v>183</v>
      </c>
      <c r="N535" s="1440">
        <v>40808</v>
      </c>
      <c r="O535" s="1429" t="s">
        <v>393</v>
      </c>
      <c r="P535" s="86" t="s">
        <v>187</v>
      </c>
      <c r="Q535" s="67" t="s">
        <v>1273</v>
      </c>
      <c r="R535" s="245">
        <v>27000</v>
      </c>
      <c r="U535" s="795"/>
      <c r="V535" s="795"/>
      <c r="W535" s="795"/>
    </row>
    <row r="536" spans="1:23" x14ac:dyDescent="0.2">
      <c r="A536" s="612" t="s">
        <v>1880</v>
      </c>
      <c r="B536" s="1427">
        <v>39871</v>
      </c>
      <c r="C536" s="87" t="s">
        <v>835</v>
      </c>
      <c r="D536" s="88" t="s">
        <v>864</v>
      </c>
      <c r="E536" s="89" t="s">
        <v>85</v>
      </c>
      <c r="F536" s="90" t="s">
        <v>241</v>
      </c>
      <c r="G536" s="74">
        <v>3000000</v>
      </c>
      <c r="H536" s="84" t="s">
        <v>13</v>
      </c>
      <c r="I536" s="48">
        <v>40745</v>
      </c>
      <c r="J536" s="85">
        <v>49</v>
      </c>
      <c r="K536" s="373">
        <v>3000000</v>
      </c>
      <c r="L536" s="53">
        <f t="shared" si="16"/>
        <v>0</v>
      </c>
      <c r="M536" s="408" t="s">
        <v>183</v>
      </c>
      <c r="N536" s="1440">
        <v>40745</v>
      </c>
      <c r="O536" s="1429" t="s">
        <v>393</v>
      </c>
      <c r="P536" s="86" t="s">
        <v>187</v>
      </c>
      <c r="Q536" s="67" t="s">
        <v>1273</v>
      </c>
      <c r="R536" s="245">
        <v>150000</v>
      </c>
      <c r="U536" s="795"/>
      <c r="V536" s="795"/>
      <c r="W536" s="795"/>
    </row>
    <row r="537" spans="1:23" x14ac:dyDescent="0.2">
      <c r="A537" s="612">
        <v>2</v>
      </c>
      <c r="B537" s="1427">
        <v>39871</v>
      </c>
      <c r="C537" s="87" t="s">
        <v>836</v>
      </c>
      <c r="D537" s="88" t="s">
        <v>667</v>
      </c>
      <c r="E537" s="89" t="s">
        <v>782</v>
      </c>
      <c r="F537" s="90" t="s">
        <v>241</v>
      </c>
      <c r="G537" s="74">
        <v>5222000</v>
      </c>
      <c r="H537" s="84" t="s">
        <v>13</v>
      </c>
      <c r="I537" s="48"/>
      <c r="J537" s="85"/>
      <c r="K537" s="373"/>
      <c r="L537" s="53" t="str">
        <f t="shared" si="16"/>
        <v/>
      </c>
      <c r="M537" s="64"/>
      <c r="N537" s="1440"/>
      <c r="O537" s="1429"/>
      <c r="P537" s="86"/>
      <c r="Q537" s="67"/>
      <c r="R537" s="245"/>
      <c r="U537" s="795"/>
      <c r="V537" s="795"/>
      <c r="W537" s="795"/>
    </row>
    <row r="538" spans="1:23" x14ac:dyDescent="0.2">
      <c r="A538" s="612"/>
      <c r="B538" s="1427">
        <v>39878</v>
      </c>
      <c r="C538" s="1432" t="s">
        <v>877</v>
      </c>
      <c r="D538" s="1431" t="s">
        <v>878</v>
      </c>
      <c r="E538" s="1441" t="s">
        <v>740</v>
      </c>
      <c r="F538" s="46" t="s">
        <v>286</v>
      </c>
      <c r="G538" s="74">
        <v>12895000</v>
      </c>
      <c r="H538" s="84" t="s">
        <v>13</v>
      </c>
      <c r="I538" s="48"/>
      <c r="J538" s="85"/>
      <c r="K538" s="373"/>
      <c r="L538" s="53" t="str">
        <f t="shared" si="16"/>
        <v/>
      </c>
      <c r="M538" s="64"/>
      <c r="N538" s="1440"/>
      <c r="O538" s="1429"/>
      <c r="P538" s="86"/>
      <c r="Q538" s="67"/>
      <c r="R538" s="245"/>
      <c r="U538" s="795"/>
      <c r="V538" s="795"/>
      <c r="W538" s="795"/>
    </row>
    <row r="539" spans="1:23" x14ac:dyDescent="0.2">
      <c r="A539" s="612">
        <v>50</v>
      </c>
      <c r="B539" s="1427">
        <v>39878</v>
      </c>
      <c r="C539" s="1432" t="s">
        <v>879</v>
      </c>
      <c r="D539" s="1431" t="s">
        <v>880</v>
      </c>
      <c r="E539" s="1441" t="s">
        <v>717</v>
      </c>
      <c r="F539" s="46" t="s">
        <v>286</v>
      </c>
      <c r="G539" s="74">
        <v>100000000</v>
      </c>
      <c r="H539" s="84" t="s">
        <v>13</v>
      </c>
      <c r="I539" s="48">
        <v>40780</v>
      </c>
      <c r="J539" s="85">
        <v>50</v>
      </c>
      <c r="K539" s="373">
        <v>100000000</v>
      </c>
      <c r="L539" s="53">
        <f t="shared" si="16"/>
        <v>0</v>
      </c>
      <c r="M539" s="64" t="s">
        <v>1013</v>
      </c>
      <c r="N539" s="1440">
        <v>40865</v>
      </c>
      <c r="O539" s="1429" t="s">
        <v>1013</v>
      </c>
      <c r="P539" s="86"/>
      <c r="Q539" s="67" t="s">
        <v>1966</v>
      </c>
      <c r="R539" s="245">
        <v>63677</v>
      </c>
      <c r="U539" s="795"/>
      <c r="V539" s="795"/>
      <c r="W539" s="795"/>
    </row>
    <row r="540" spans="1:23" ht="28.5" x14ac:dyDescent="0.2">
      <c r="A540" s="612" t="s">
        <v>1844</v>
      </c>
      <c r="B540" s="1427">
        <v>39878</v>
      </c>
      <c r="C540" s="1432" t="s">
        <v>915</v>
      </c>
      <c r="D540" s="1431" t="s">
        <v>881</v>
      </c>
      <c r="E540" s="1441" t="s">
        <v>724</v>
      </c>
      <c r="F540" s="46" t="s">
        <v>286</v>
      </c>
      <c r="G540" s="74">
        <v>16500000</v>
      </c>
      <c r="H540" s="84" t="s">
        <v>13</v>
      </c>
      <c r="I540" s="48">
        <v>40666</v>
      </c>
      <c r="J540" s="85">
        <v>42</v>
      </c>
      <c r="K540" s="373">
        <v>6000000</v>
      </c>
      <c r="L540" s="53">
        <v>0</v>
      </c>
      <c r="M540" s="64" t="s">
        <v>333</v>
      </c>
      <c r="N540" s="1440" t="s">
        <v>333</v>
      </c>
      <c r="O540" s="1429" t="s">
        <v>333</v>
      </c>
      <c r="P540" s="86"/>
      <c r="Q540" s="67"/>
      <c r="R540" s="245" t="s">
        <v>333</v>
      </c>
      <c r="U540" s="795"/>
      <c r="V540" s="795"/>
      <c r="W540" s="795"/>
    </row>
    <row r="541" spans="1:23" s="92" customFormat="1" ht="28.5" x14ac:dyDescent="0.2">
      <c r="A541" s="612" t="s">
        <v>1444</v>
      </c>
      <c r="B541" s="1427">
        <v>39878</v>
      </c>
      <c r="C541" s="1432" t="s">
        <v>914</v>
      </c>
      <c r="D541" s="1431" t="s">
        <v>667</v>
      </c>
      <c r="E541" s="1441" t="s">
        <v>782</v>
      </c>
      <c r="F541" s="46" t="s">
        <v>393</v>
      </c>
      <c r="G541" s="74">
        <v>7462000</v>
      </c>
      <c r="H541" s="84" t="s">
        <v>13</v>
      </c>
      <c r="I541" s="48">
        <v>40403</v>
      </c>
      <c r="J541" s="85">
        <v>4</v>
      </c>
      <c r="K541" s="373">
        <v>7462000</v>
      </c>
      <c r="L541" s="53">
        <f t="shared" si="16"/>
        <v>0</v>
      </c>
      <c r="M541" s="301" t="s">
        <v>333</v>
      </c>
      <c r="N541" s="302" t="s">
        <v>333</v>
      </c>
      <c r="O541" s="1429" t="s">
        <v>333</v>
      </c>
      <c r="P541" s="303"/>
      <c r="Q541" s="835" t="s">
        <v>1216</v>
      </c>
      <c r="R541" s="245" t="s">
        <v>333</v>
      </c>
      <c r="U541" s="795"/>
      <c r="V541" s="795"/>
      <c r="W541" s="795"/>
    </row>
    <row r="542" spans="1:23" x14ac:dyDescent="0.2">
      <c r="A542" s="612">
        <v>2</v>
      </c>
      <c r="B542" s="1427">
        <v>39878</v>
      </c>
      <c r="C542" s="1432" t="s">
        <v>882</v>
      </c>
      <c r="D542" s="1431" t="s">
        <v>883</v>
      </c>
      <c r="E542" s="1441" t="s">
        <v>719</v>
      </c>
      <c r="F542" s="90" t="s">
        <v>241</v>
      </c>
      <c r="G542" s="74">
        <v>6000000</v>
      </c>
      <c r="H542" s="84" t="s">
        <v>13</v>
      </c>
      <c r="I542" s="48">
        <v>41214</v>
      </c>
      <c r="J542" s="85">
        <v>49</v>
      </c>
      <c r="K542" s="373">
        <v>6000000</v>
      </c>
      <c r="L542" s="53">
        <f t="shared" si="16"/>
        <v>0</v>
      </c>
      <c r="M542" s="64" t="s">
        <v>183</v>
      </c>
      <c r="N542" s="1440"/>
      <c r="O542" s="1429" t="s">
        <v>393</v>
      </c>
      <c r="P542" s="86" t="s">
        <v>187</v>
      </c>
      <c r="Q542" s="67" t="s">
        <v>1273</v>
      </c>
      <c r="R542" s="245">
        <v>300000</v>
      </c>
      <c r="U542" s="795"/>
      <c r="V542" s="795"/>
      <c r="W542" s="795"/>
    </row>
    <row r="543" spans="1:23" x14ac:dyDescent="0.2">
      <c r="A543" s="612" t="s">
        <v>1880</v>
      </c>
      <c r="B543" s="1427">
        <v>39878</v>
      </c>
      <c r="C543" s="1432" t="s">
        <v>884</v>
      </c>
      <c r="D543" s="1431" t="s">
        <v>885</v>
      </c>
      <c r="E543" s="1441" t="s">
        <v>801</v>
      </c>
      <c r="F543" s="90" t="s">
        <v>241</v>
      </c>
      <c r="G543" s="74">
        <v>13533000</v>
      </c>
      <c r="H543" s="84" t="s">
        <v>13</v>
      </c>
      <c r="I543" s="48">
        <v>40801</v>
      </c>
      <c r="J543" s="85">
        <v>49</v>
      </c>
      <c r="K543" s="373">
        <v>13533000</v>
      </c>
      <c r="L543" s="53">
        <f t="shared" si="16"/>
        <v>0</v>
      </c>
      <c r="M543" s="64" t="s">
        <v>183</v>
      </c>
      <c r="N543" s="1440">
        <v>40801</v>
      </c>
      <c r="O543" s="1429" t="s">
        <v>393</v>
      </c>
      <c r="P543" s="86" t="s">
        <v>187</v>
      </c>
      <c r="Q543" s="67" t="s">
        <v>1273</v>
      </c>
      <c r="R543" s="245">
        <v>677000</v>
      </c>
      <c r="U543" s="795"/>
      <c r="V543" s="795"/>
      <c r="W543" s="795"/>
    </row>
    <row r="544" spans="1:23" x14ac:dyDescent="0.2">
      <c r="A544" s="612">
        <v>2</v>
      </c>
      <c r="B544" s="1427">
        <v>39878</v>
      </c>
      <c r="C544" s="1432" t="s">
        <v>886</v>
      </c>
      <c r="D544" s="1431" t="s">
        <v>446</v>
      </c>
      <c r="E544" s="1441" t="s">
        <v>801</v>
      </c>
      <c r="F544" s="90" t="s">
        <v>241</v>
      </c>
      <c r="G544" s="74">
        <v>11000000</v>
      </c>
      <c r="H544" s="84" t="s">
        <v>13</v>
      </c>
      <c r="I544" s="48"/>
      <c r="J544" s="85"/>
      <c r="K544" s="373"/>
      <c r="L544" s="53" t="str">
        <f t="shared" si="16"/>
        <v/>
      </c>
      <c r="M544" s="64"/>
      <c r="N544" s="1440"/>
      <c r="O544" s="1429"/>
      <c r="P544" s="86"/>
      <c r="Q544" s="67"/>
      <c r="R544" s="245"/>
      <c r="U544" s="795"/>
      <c r="V544" s="795"/>
      <c r="W544" s="795"/>
    </row>
    <row r="545" spans="1:23" x14ac:dyDescent="0.2">
      <c r="A545" s="612" t="s">
        <v>2143</v>
      </c>
      <c r="B545" s="1427">
        <v>39878</v>
      </c>
      <c r="C545" s="1432" t="s">
        <v>887</v>
      </c>
      <c r="D545" s="1431" t="s">
        <v>888</v>
      </c>
      <c r="E545" s="1441" t="s">
        <v>737</v>
      </c>
      <c r="F545" s="90" t="s">
        <v>241</v>
      </c>
      <c r="G545" s="74">
        <v>12000000</v>
      </c>
      <c r="H545" s="84" t="s">
        <v>13</v>
      </c>
      <c r="I545" s="48">
        <v>41213</v>
      </c>
      <c r="J545" s="85">
        <v>134</v>
      </c>
      <c r="K545" s="373">
        <v>8969400</v>
      </c>
      <c r="L545" s="53">
        <v>0</v>
      </c>
      <c r="M545" s="64" t="s">
        <v>183</v>
      </c>
      <c r="N545" s="1440">
        <v>41213</v>
      </c>
      <c r="O545" s="1429" t="s">
        <v>393</v>
      </c>
      <c r="P545" s="282" t="s">
        <v>1910</v>
      </c>
      <c r="Q545" s="67" t="s">
        <v>1273</v>
      </c>
      <c r="R545" s="245">
        <v>541793.34</v>
      </c>
      <c r="U545" s="795"/>
      <c r="V545" s="795"/>
      <c r="W545" s="795"/>
    </row>
    <row r="546" spans="1:23" x14ac:dyDescent="0.2">
      <c r="A546" s="612" t="s">
        <v>2327</v>
      </c>
      <c r="B546" s="1427">
        <v>39878</v>
      </c>
      <c r="C546" s="1432" t="s">
        <v>889</v>
      </c>
      <c r="D546" s="1431" t="s">
        <v>890</v>
      </c>
      <c r="E546" s="1441" t="s">
        <v>740</v>
      </c>
      <c r="F546" s="90" t="s">
        <v>241</v>
      </c>
      <c r="G546" s="74">
        <v>15349000</v>
      </c>
      <c r="H546" s="84" t="s">
        <v>13</v>
      </c>
      <c r="I546" s="48">
        <v>41344</v>
      </c>
      <c r="J546" s="85">
        <v>219</v>
      </c>
      <c r="K546" s="373">
        <v>10327020.550000001</v>
      </c>
      <c r="L546" s="53">
        <v>0</v>
      </c>
      <c r="M546" s="64" t="s">
        <v>183</v>
      </c>
      <c r="N546" s="1440">
        <v>41344</v>
      </c>
      <c r="O546" s="1429" t="s">
        <v>393</v>
      </c>
      <c r="P546" s="282" t="s">
        <v>1910</v>
      </c>
      <c r="Q546" s="67" t="s">
        <v>1966</v>
      </c>
      <c r="R546" s="245">
        <v>624632.44999999995</v>
      </c>
      <c r="U546" s="795"/>
      <c r="V546" s="795"/>
      <c r="W546" s="795"/>
    </row>
    <row r="547" spans="1:23" x14ac:dyDescent="0.2">
      <c r="A547" s="612" t="s">
        <v>1923</v>
      </c>
      <c r="B547" s="1427">
        <v>39878</v>
      </c>
      <c r="C547" s="1432" t="s">
        <v>892</v>
      </c>
      <c r="D547" s="1431" t="s">
        <v>891</v>
      </c>
      <c r="E547" s="1441" t="s">
        <v>756</v>
      </c>
      <c r="F547" s="90" t="s">
        <v>241</v>
      </c>
      <c r="G547" s="74">
        <v>1881000</v>
      </c>
      <c r="H547" s="84" t="s">
        <v>13</v>
      </c>
      <c r="I547" s="48">
        <v>40793</v>
      </c>
      <c r="J547" s="85">
        <v>62</v>
      </c>
      <c r="K547" s="373">
        <v>1881000</v>
      </c>
      <c r="L547" s="53">
        <f t="shared" si="16"/>
        <v>0</v>
      </c>
      <c r="M547" s="64" t="s">
        <v>183</v>
      </c>
      <c r="N547" s="1440">
        <v>40793</v>
      </c>
      <c r="O547" s="1429" t="s">
        <v>393</v>
      </c>
      <c r="P547" s="86" t="s">
        <v>187</v>
      </c>
      <c r="Q547" s="67" t="s">
        <v>1273</v>
      </c>
      <c r="R547" s="245">
        <v>94000</v>
      </c>
      <c r="U547" s="795"/>
      <c r="V547" s="795"/>
      <c r="W547" s="795"/>
    </row>
    <row r="548" spans="1:23" x14ac:dyDescent="0.2">
      <c r="A548" s="612" t="s">
        <v>2343</v>
      </c>
      <c r="B548" s="1427">
        <v>39878</v>
      </c>
      <c r="C548" s="1432" t="s">
        <v>893</v>
      </c>
      <c r="D548" s="1431" t="s">
        <v>894</v>
      </c>
      <c r="E548" s="1441" t="s">
        <v>744</v>
      </c>
      <c r="F548" s="90" t="s">
        <v>241</v>
      </c>
      <c r="G548" s="74">
        <v>5500000</v>
      </c>
      <c r="H548" s="84" t="s">
        <v>13</v>
      </c>
      <c r="I548" s="48">
        <v>41360</v>
      </c>
      <c r="J548" s="85">
        <v>226</v>
      </c>
      <c r="K548" s="373">
        <v>4900608.9000000004</v>
      </c>
      <c r="L548" s="53">
        <v>0</v>
      </c>
      <c r="M548" s="64" t="s">
        <v>183</v>
      </c>
      <c r="N548" s="1440">
        <v>41360</v>
      </c>
      <c r="O548" s="1429" t="s">
        <v>393</v>
      </c>
      <c r="P548" s="86" t="s">
        <v>187</v>
      </c>
      <c r="Q548" s="67" t="s">
        <v>1966</v>
      </c>
      <c r="R548" s="245">
        <v>251836.69</v>
      </c>
      <c r="U548" s="795"/>
      <c r="V548" s="795"/>
      <c r="W548" s="795"/>
    </row>
    <row r="549" spans="1:23" x14ac:dyDescent="0.2">
      <c r="A549" s="612" t="s">
        <v>2146</v>
      </c>
      <c r="B549" s="1427">
        <v>39878</v>
      </c>
      <c r="C549" s="1432" t="s">
        <v>916</v>
      </c>
      <c r="D549" s="1431" t="s">
        <v>895</v>
      </c>
      <c r="E549" s="1441" t="s">
        <v>756</v>
      </c>
      <c r="F549" s="90" t="s">
        <v>241</v>
      </c>
      <c r="G549" s="74">
        <v>4967000</v>
      </c>
      <c r="H549" s="84" t="s">
        <v>13</v>
      </c>
      <c r="I549" s="48">
        <v>41213</v>
      </c>
      <c r="J549" s="85">
        <v>137</v>
      </c>
      <c r="K549" s="373">
        <v>4495615.71</v>
      </c>
      <c r="L549" s="53">
        <v>0</v>
      </c>
      <c r="M549" s="64" t="s">
        <v>183</v>
      </c>
      <c r="N549" s="1440">
        <v>41213</v>
      </c>
      <c r="O549" s="1429" t="s">
        <v>393</v>
      </c>
      <c r="P549" s="282" t="s">
        <v>1910</v>
      </c>
      <c r="Q549" s="67" t="s">
        <v>1273</v>
      </c>
      <c r="R549" s="245">
        <v>214595.28</v>
      </c>
      <c r="U549" s="795"/>
      <c r="V549" s="795"/>
      <c r="W549" s="795"/>
    </row>
    <row r="550" spans="1:23" x14ac:dyDescent="0.2">
      <c r="A550" s="612" t="s">
        <v>1880</v>
      </c>
      <c r="B550" s="1427">
        <v>39878</v>
      </c>
      <c r="C550" s="1432" t="s">
        <v>896</v>
      </c>
      <c r="D550" s="1431" t="s">
        <v>446</v>
      </c>
      <c r="E550" s="1441" t="s">
        <v>801</v>
      </c>
      <c r="F550" s="90" t="s">
        <v>241</v>
      </c>
      <c r="G550" s="74">
        <v>10000000</v>
      </c>
      <c r="H550" s="84" t="s">
        <v>13</v>
      </c>
      <c r="I550" s="48">
        <v>40738</v>
      </c>
      <c r="J550" s="85">
        <v>49</v>
      </c>
      <c r="K550" s="373">
        <v>10000000</v>
      </c>
      <c r="L550" s="53">
        <f t="shared" si="16"/>
        <v>0</v>
      </c>
      <c r="M550" s="64" t="s">
        <v>183</v>
      </c>
      <c r="N550" s="1440">
        <v>40738</v>
      </c>
      <c r="O550" s="1429" t="s">
        <v>393</v>
      </c>
      <c r="P550" s="86" t="s">
        <v>187</v>
      </c>
      <c r="Q550" s="67" t="s">
        <v>1273</v>
      </c>
      <c r="R550" s="245">
        <v>500000</v>
      </c>
      <c r="U550" s="795"/>
      <c r="V550" s="795"/>
      <c r="W550" s="795"/>
    </row>
    <row r="551" spans="1:23" x14ac:dyDescent="0.2">
      <c r="A551" s="612" t="s">
        <v>1880</v>
      </c>
      <c r="B551" s="1427">
        <v>39878</v>
      </c>
      <c r="C551" s="1432" t="s">
        <v>897</v>
      </c>
      <c r="D551" s="1431" t="s">
        <v>898</v>
      </c>
      <c r="E551" s="1441" t="s">
        <v>854</v>
      </c>
      <c r="F551" s="90" t="s">
        <v>241</v>
      </c>
      <c r="G551" s="74">
        <v>2492000</v>
      </c>
      <c r="H551" s="84" t="s">
        <v>13</v>
      </c>
      <c r="I551" s="48">
        <v>40801</v>
      </c>
      <c r="J551" s="85">
        <v>49</v>
      </c>
      <c r="K551" s="373">
        <v>2492000</v>
      </c>
      <c r="L551" s="53">
        <f t="shared" si="16"/>
        <v>0</v>
      </c>
      <c r="M551" s="64" t="s">
        <v>183</v>
      </c>
      <c r="N551" s="1440">
        <v>40801</v>
      </c>
      <c r="O551" s="1429" t="s">
        <v>393</v>
      </c>
      <c r="P551" s="86" t="s">
        <v>187</v>
      </c>
      <c r="Q551" s="67" t="s">
        <v>1273</v>
      </c>
      <c r="R551" s="245">
        <v>125000</v>
      </c>
      <c r="U551" s="795"/>
      <c r="V551" s="795"/>
      <c r="W551" s="795"/>
    </row>
    <row r="552" spans="1:23" x14ac:dyDescent="0.2">
      <c r="A552" s="612">
        <v>2</v>
      </c>
      <c r="B552" s="1427">
        <v>39878</v>
      </c>
      <c r="C552" s="1432" t="s">
        <v>899</v>
      </c>
      <c r="D552" s="1431" t="s">
        <v>900</v>
      </c>
      <c r="E552" s="1441" t="s">
        <v>806</v>
      </c>
      <c r="F552" s="90" t="s">
        <v>241</v>
      </c>
      <c r="G552" s="74">
        <v>6700000</v>
      </c>
      <c r="H552" s="84" t="s">
        <v>13</v>
      </c>
      <c r="I552" s="48"/>
      <c r="J552" s="85"/>
      <c r="K552" s="373"/>
      <c r="L552" s="53" t="str">
        <f t="shared" si="16"/>
        <v/>
      </c>
      <c r="M552" s="64"/>
      <c r="N552" s="1440"/>
      <c r="O552" s="1429"/>
      <c r="P552" s="86"/>
      <c r="Q552" s="67"/>
      <c r="R552" s="245"/>
      <c r="U552" s="795"/>
      <c r="V552" s="795"/>
      <c r="W552" s="795"/>
    </row>
    <row r="553" spans="1:23" x14ac:dyDescent="0.2">
      <c r="A553" s="612" t="s">
        <v>2089</v>
      </c>
      <c r="B553" s="1427">
        <v>39878</v>
      </c>
      <c r="C553" s="1432" t="s">
        <v>901</v>
      </c>
      <c r="D553" s="1431" t="s">
        <v>902</v>
      </c>
      <c r="E553" s="1441" t="s">
        <v>806</v>
      </c>
      <c r="F553" s="90" t="s">
        <v>241</v>
      </c>
      <c r="G553" s="74">
        <v>4389000</v>
      </c>
      <c r="H553" s="84" t="s">
        <v>13</v>
      </c>
      <c r="I553" s="48"/>
      <c r="J553" s="85"/>
      <c r="K553" s="373"/>
      <c r="L553" s="53" t="str">
        <f t="shared" si="16"/>
        <v/>
      </c>
      <c r="M553" s="64"/>
      <c r="N553" s="1440"/>
      <c r="O553" s="1429"/>
      <c r="P553" s="86"/>
      <c r="Q553" s="67"/>
      <c r="R553" s="245"/>
      <c r="U553" s="795"/>
      <c r="V553" s="795"/>
      <c r="W553" s="795"/>
    </row>
    <row r="554" spans="1:23" x14ac:dyDescent="0.2">
      <c r="A554" s="612" t="s">
        <v>1984</v>
      </c>
      <c r="B554" s="1427">
        <v>39878</v>
      </c>
      <c r="C554" s="1432" t="s">
        <v>903</v>
      </c>
      <c r="D554" s="1431" t="s">
        <v>904</v>
      </c>
      <c r="E554" s="1441" t="s">
        <v>771</v>
      </c>
      <c r="F554" s="90" t="s">
        <v>241</v>
      </c>
      <c r="G554" s="74">
        <v>5000000</v>
      </c>
      <c r="H554" s="84" t="s">
        <v>13</v>
      </c>
      <c r="I554" s="48"/>
      <c r="J554" s="85"/>
      <c r="K554" s="373"/>
      <c r="L554" s="53" t="str">
        <f t="shared" si="16"/>
        <v/>
      </c>
      <c r="M554" s="64"/>
      <c r="N554" s="1440"/>
      <c r="O554" s="1429"/>
      <c r="P554" s="86"/>
      <c r="Q554" s="67"/>
      <c r="R554" s="245"/>
      <c r="U554" s="795"/>
      <c r="V554" s="795"/>
      <c r="W554" s="795"/>
    </row>
    <row r="555" spans="1:23" x14ac:dyDescent="0.2">
      <c r="A555" s="612">
        <v>2</v>
      </c>
      <c r="B555" s="1427">
        <v>39878</v>
      </c>
      <c r="C555" s="1432" t="s">
        <v>905</v>
      </c>
      <c r="D555" s="1431" t="s">
        <v>906</v>
      </c>
      <c r="E555" s="1441" t="s">
        <v>806</v>
      </c>
      <c r="F555" s="90" t="s">
        <v>241</v>
      </c>
      <c r="G555" s="74">
        <v>3000000</v>
      </c>
      <c r="H555" s="84" t="s">
        <v>13</v>
      </c>
      <c r="I555" s="48"/>
      <c r="J555" s="85"/>
      <c r="K555" s="373"/>
      <c r="L555" s="53" t="str">
        <f t="shared" si="16"/>
        <v/>
      </c>
      <c r="M555" s="64"/>
      <c r="N555" s="1440"/>
      <c r="O555" s="1429"/>
      <c r="P555" s="86"/>
      <c r="Q555" s="67"/>
      <c r="R555" s="245"/>
      <c r="U555" s="795"/>
      <c r="V555" s="795"/>
      <c r="W555" s="795"/>
    </row>
    <row r="556" spans="1:23" x14ac:dyDescent="0.2">
      <c r="A556" s="612">
        <v>2</v>
      </c>
      <c r="B556" s="1427">
        <v>39878</v>
      </c>
      <c r="C556" s="1432" t="s">
        <v>907</v>
      </c>
      <c r="D556" s="1431" t="s">
        <v>908</v>
      </c>
      <c r="E556" s="1441" t="s">
        <v>753</v>
      </c>
      <c r="F556" s="90" t="s">
        <v>241</v>
      </c>
      <c r="G556" s="74">
        <v>500000</v>
      </c>
      <c r="H556" s="84" t="s">
        <v>13</v>
      </c>
      <c r="I556" s="48">
        <v>41108</v>
      </c>
      <c r="J556" s="85">
        <v>4</v>
      </c>
      <c r="K556" s="373">
        <v>500000</v>
      </c>
      <c r="L556" s="53">
        <f t="shared" si="16"/>
        <v>0</v>
      </c>
      <c r="M556" s="64" t="s">
        <v>183</v>
      </c>
      <c r="N556" s="1440">
        <v>41108</v>
      </c>
      <c r="O556" s="1429" t="s">
        <v>393</v>
      </c>
      <c r="P556" s="86" t="s">
        <v>187</v>
      </c>
      <c r="Q556" s="67" t="s">
        <v>1273</v>
      </c>
      <c r="R556" s="245">
        <v>25000</v>
      </c>
      <c r="U556" s="795"/>
      <c r="V556" s="795"/>
      <c r="W556" s="795"/>
    </row>
    <row r="557" spans="1:23" x14ac:dyDescent="0.2">
      <c r="A557" s="612">
        <v>2</v>
      </c>
      <c r="B557" s="1427">
        <v>39878</v>
      </c>
      <c r="C557" s="1432" t="s">
        <v>909</v>
      </c>
      <c r="D557" s="1431" t="s">
        <v>910</v>
      </c>
      <c r="E557" s="1441" t="s">
        <v>806</v>
      </c>
      <c r="F557" s="90" t="s">
        <v>241</v>
      </c>
      <c r="G557" s="74">
        <v>9982000</v>
      </c>
      <c r="H557" s="84" t="s">
        <v>13</v>
      </c>
      <c r="I557" s="48"/>
      <c r="J557" s="85"/>
      <c r="K557" s="373"/>
      <c r="L557" s="53" t="str">
        <f t="shared" si="16"/>
        <v/>
      </c>
      <c r="M557" s="64"/>
      <c r="N557" s="1440"/>
      <c r="O557" s="1429"/>
      <c r="P557" s="86"/>
      <c r="Q557" s="67"/>
      <c r="R557" s="245"/>
      <c r="U557" s="795"/>
      <c r="V557" s="795"/>
      <c r="W557" s="795"/>
    </row>
    <row r="558" spans="1:23" x14ac:dyDescent="0.2">
      <c r="A558" s="612" t="s">
        <v>2077</v>
      </c>
      <c r="B558" s="1427">
        <v>39878</v>
      </c>
      <c r="C558" s="1432" t="s">
        <v>911</v>
      </c>
      <c r="D558" s="1431" t="s">
        <v>550</v>
      </c>
      <c r="E558" s="1441" t="s">
        <v>733</v>
      </c>
      <c r="F558" s="90" t="s">
        <v>241</v>
      </c>
      <c r="G558" s="74">
        <v>23200000</v>
      </c>
      <c r="H558" s="84" t="s">
        <v>13</v>
      </c>
      <c r="I558" s="48">
        <v>41117</v>
      </c>
      <c r="J558" s="85">
        <v>106</v>
      </c>
      <c r="K558" s="373">
        <v>16772382</v>
      </c>
      <c r="L558" s="53">
        <v>0</v>
      </c>
      <c r="M558" s="64" t="s">
        <v>183</v>
      </c>
      <c r="N558" s="65">
        <v>41117</v>
      </c>
      <c r="O558" s="1429" t="s">
        <v>393</v>
      </c>
      <c r="P558" s="86" t="s">
        <v>187</v>
      </c>
      <c r="Q558" s="67" t="s">
        <v>1966</v>
      </c>
      <c r="R558" s="245">
        <v>896039.1</v>
      </c>
      <c r="U558" s="795"/>
      <c r="V558" s="795"/>
      <c r="W558" s="795"/>
    </row>
    <row r="559" spans="1:23" x14ac:dyDescent="0.2">
      <c r="A559" s="612">
        <v>2</v>
      </c>
      <c r="B559" s="1427">
        <v>39878</v>
      </c>
      <c r="C559" s="1432" t="s">
        <v>912</v>
      </c>
      <c r="D559" s="1431" t="s">
        <v>913</v>
      </c>
      <c r="E559" s="1441" t="s">
        <v>782</v>
      </c>
      <c r="F559" s="90" t="s">
        <v>241</v>
      </c>
      <c r="G559" s="74">
        <v>12325000</v>
      </c>
      <c r="H559" s="84" t="s">
        <v>13</v>
      </c>
      <c r="I559" s="48"/>
      <c r="J559" s="85"/>
      <c r="K559" s="373"/>
      <c r="L559" s="53" t="str">
        <f t="shared" si="16"/>
        <v/>
      </c>
      <c r="M559" s="64"/>
      <c r="N559" s="1440"/>
      <c r="O559" s="1429"/>
      <c r="P559" s="86"/>
      <c r="Q559" s="67"/>
      <c r="R559" s="245"/>
      <c r="U559" s="795"/>
      <c r="V559" s="795"/>
      <c r="W559" s="795"/>
    </row>
    <row r="560" spans="1:23" x14ac:dyDescent="0.2">
      <c r="A560" s="612">
        <v>146</v>
      </c>
      <c r="B560" s="1427">
        <v>39885</v>
      </c>
      <c r="C560" s="1432" t="s">
        <v>917</v>
      </c>
      <c r="D560" s="1431" t="s">
        <v>920</v>
      </c>
      <c r="E560" s="1441" t="s">
        <v>921</v>
      </c>
      <c r="F560" s="46" t="s">
        <v>286</v>
      </c>
      <c r="G560" s="74">
        <v>72927000</v>
      </c>
      <c r="H560" s="84" t="s">
        <v>13</v>
      </c>
      <c r="I560" s="48"/>
      <c r="J560" s="85"/>
      <c r="K560" s="373"/>
      <c r="L560" s="53" t="str">
        <f t="shared" si="16"/>
        <v/>
      </c>
      <c r="M560" s="64"/>
      <c r="N560" s="1440"/>
      <c r="O560" s="1429"/>
      <c r="P560" s="86"/>
      <c r="Q560" s="67"/>
      <c r="R560" s="245"/>
      <c r="U560" s="795"/>
      <c r="V560" s="795"/>
      <c r="W560" s="795"/>
    </row>
    <row r="561" spans="1:23" x14ac:dyDescent="0.2">
      <c r="A561" s="612">
        <v>49</v>
      </c>
      <c r="B561" s="1427">
        <v>39885</v>
      </c>
      <c r="C561" s="1432" t="s">
        <v>918</v>
      </c>
      <c r="D561" s="1431" t="s">
        <v>922</v>
      </c>
      <c r="E561" s="1441" t="s">
        <v>838</v>
      </c>
      <c r="F561" s="46" t="s">
        <v>286</v>
      </c>
      <c r="G561" s="74">
        <v>8816000</v>
      </c>
      <c r="H561" s="84" t="s">
        <v>13</v>
      </c>
      <c r="I561" s="48">
        <v>40780</v>
      </c>
      <c r="J561" s="85">
        <v>49</v>
      </c>
      <c r="K561" s="373">
        <v>8816000</v>
      </c>
      <c r="L561" s="53">
        <f t="shared" si="16"/>
        <v>0</v>
      </c>
      <c r="M561" s="64" t="s">
        <v>1013</v>
      </c>
      <c r="N561" s="1440">
        <v>40849</v>
      </c>
      <c r="O561" s="1429" t="s">
        <v>1013</v>
      </c>
      <c r="P561" s="86"/>
      <c r="Q561" s="67" t="s">
        <v>1273</v>
      </c>
      <c r="R561" s="245">
        <v>205000</v>
      </c>
      <c r="U561" s="795"/>
      <c r="V561" s="795"/>
      <c r="W561" s="795"/>
    </row>
    <row r="562" spans="1:23" x14ac:dyDescent="0.2">
      <c r="A562" s="612">
        <v>49</v>
      </c>
      <c r="B562" s="1427">
        <v>39885</v>
      </c>
      <c r="C562" s="1432" t="s">
        <v>951</v>
      </c>
      <c r="D562" s="1431" t="s">
        <v>923</v>
      </c>
      <c r="E562" s="1441" t="s">
        <v>719</v>
      </c>
      <c r="F562" s="46" t="s">
        <v>286</v>
      </c>
      <c r="G562" s="74">
        <v>17390000</v>
      </c>
      <c r="H562" s="84" t="s">
        <v>13</v>
      </c>
      <c r="I562" s="48">
        <v>40801</v>
      </c>
      <c r="J562" s="85">
        <v>49</v>
      </c>
      <c r="K562" s="373">
        <v>17390000</v>
      </c>
      <c r="L562" s="53">
        <f t="shared" si="16"/>
        <v>0</v>
      </c>
      <c r="M562" s="64" t="s">
        <v>1013</v>
      </c>
      <c r="N562" s="1440">
        <v>40863</v>
      </c>
      <c r="O562" s="1429" t="s">
        <v>1013</v>
      </c>
      <c r="P562" s="86"/>
      <c r="Q562" s="67" t="s">
        <v>1273</v>
      </c>
      <c r="R562" s="245">
        <v>375000</v>
      </c>
      <c r="U562" s="795"/>
      <c r="V562" s="795"/>
      <c r="W562" s="795"/>
    </row>
    <row r="563" spans="1:23" x14ac:dyDescent="0.2">
      <c r="A563" s="612"/>
      <c r="B563" s="1427">
        <v>39885</v>
      </c>
      <c r="C563" s="1432" t="s">
        <v>953</v>
      </c>
      <c r="D563" s="1431" t="s">
        <v>924</v>
      </c>
      <c r="E563" s="1441" t="s">
        <v>717</v>
      </c>
      <c r="F563" s="46" t="s">
        <v>286</v>
      </c>
      <c r="G563" s="74">
        <v>1224558000</v>
      </c>
      <c r="H563" s="84" t="s">
        <v>13</v>
      </c>
      <c r="I563" s="48">
        <v>40289</v>
      </c>
      <c r="J563" s="85">
        <v>4</v>
      </c>
      <c r="K563" s="110">
        <v>1224558000</v>
      </c>
      <c r="L563" s="53">
        <f t="shared" si="16"/>
        <v>0</v>
      </c>
      <c r="M563" s="64" t="s">
        <v>1013</v>
      </c>
      <c r="N563" s="1440">
        <v>40366</v>
      </c>
      <c r="O563" s="1429" t="s">
        <v>1013</v>
      </c>
      <c r="P563" s="86"/>
      <c r="Q563" s="67" t="s">
        <v>1273</v>
      </c>
      <c r="R563" s="245">
        <v>172000000</v>
      </c>
      <c r="U563" s="795"/>
      <c r="V563" s="795"/>
      <c r="W563" s="795"/>
    </row>
    <row r="564" spans="1:23" x14ac:dyDescent="0.2">
      <c r="A564" s="612"/>
      <c r="B564" s="1427">
        <v>39885</v>
      </c>
      <c r="C564" s="1432" t="s">
        <v>919</v>
      </c>
      <c r="D564" s="1431" t="s">
        <v>925</v>
      </c>
      <c r="E564" s="1441" t="s">
        <v>740</v>
      </c>
      <c r="F564" s="46" t="s">
        <v>286</v>
      </c>
      <c r="G564" s="74">
        <v>9266000</v>
      </c>
      <c r="H564" s="84" t="s">
        <v>13</v>
      </c>
      <c r="I564" s="48"/>
      <c r="J564" s="85"/>
      <c r="K564" s="373"/>
      <c r="L564" s="53" t="str">
        <f t="shared" si="16"/>
        <v/>
      </c>
      <c r="M564" s="64"/>
      <c r="N564" s="1440"/>
      <c r="O564" s="1429"/>
      <c r="P564" s="86"/>
      <c r="Q564" s="67"/>
      <c r="R564" s="245"/>
      <c r="U564" s="795"/>
      <c r="V564" s="795"/>
      <c r="W564" s="795"/>
    </row>
    <row r="565" spans="1:23" s="323" customFormat="1" ht="28.5" x14ac:dyDescent="0.2">
      <c r="A565" s="612" t="s">
        <v>1444</v>
      </c>
      <c r="B565" s="321">
        <v>39885</v>
      </c>
      <c r="C565" s="1431" t="s">
        <v>926</v>
      </c>
      <c r="D565" s="1431" t="s">
        <v>938</v>
      </c>
      <c r="E565" s="94" t="s">
        <v>85</v>
      </c>
      <c r="F565" s="322" t="s">
        <v>393</v>
      </c>
      <c r="G565" s="299">
        <v>17000000</v>
      </c>
      <c r="H565" s="300" t="s">
        <v>13</v>
      </c>
      <c r="I565" s="48">
        <v>40403</v>
      </c>
      <c r="J565" s="85">
        <v>4</v>
      </c>
      <c r="K565" s="373">
        <v>17000000</v>
      </c>
      <c r="L565" s="53">
        <f t="shared" si="16"/>
        <v>0</v>
      </c>
      <c r="M565" s="301" t="s">
        <v>333</v>
      </c>
      <c r="N565" s="302" t="s">
        <v>333</v>
      </c>
      <c r="O565" s="1429" t="s">
        <v>333</v>
      </c>
      <c r="P565" s="303"/>
      <c r="Q565" s="835" t="s">
        <v>1216</v>
      </c>
      <c r="R565" s="245" t="s">
        <v>333</v>
      </c>
      <c r="U565" s="795"/>
      <c r="V565" s="795"/>
      <c r="W565" s="795"/>
    </row>
    <row r="566" spans="1:23" x14ac:dyDescent="0.2">
      <c r="A566" s="612" t="s">
        <v>1880</v>
      </c>
      <c r="B566" s="1427">
        <v>39885</v>
      </c>
      <c r="C566" s="1432" t="s">
        <v>927</v>
      </c>
      <c r="D566" s="1431" t="s">
        <v>939</v>
      </c>
      <c r="E566" s="1441" t="s">
        <v>796</v>
      </c>
      <c r="F566" s="90" t="s">
        <v>241</v>
      </c>
      <c r="G566" s="74">
        <v>21100000</v>
      </c>
      <c r="H566" s="84" t="s">
        <v>13</v>
      </c>
      <c r="I566" s="48">
        <v>40738</v>
      </c>
      <c r="J566" s="85">
        <v>49</v>
      </c>
      <c r="K566" s="373">
        <v>21100000</v>
      </c>
      <c r="L566" s="53">
        <f t="shared" si="16"/>
        <v>0</v>
      </c>
      <c r="M566" s="64" t="s">
        <v>183</v>
      </c>
      <c r="N566" s="1440">
        <v>40738</v>
      </c>
      <c r="O566" s="1429" t="s">
        <v>393</v>
      </c>
      <c r="P566" s="86" t="s">
        <v>187</v>
      </c>
      <c r="Q566" s="67" t="s">
        <v>1273</v>
      </c>
      <c r="R566" s="245">
        <v>1055000</v>
      </c>
      <c r="U566" s="795"/>
      <c r="V566" s="795"/>
      <c r="W566" s="795"/>
    </row>
    <row r="567" spans="1:23" x14ac:dyDescent="0.2">
      <c r="A567" s="612">
        <v>2</v>
      </c>
      <c r="B567" s="1427">
        <v>39885</v>
      </c>
      <c r="C567" s="1432" t="s">
        <v>928</v>
      </c>
      <c r="D567" s="1431" t="s">
        <v>940</v>
      </c>
      <c r="E567" s="1441" t="s">
        <v>753</v>
      </c>
      <c r="F567" s="90" t="s">
        <v>241</v>
      </c>
      <c r="G567" s="74">
        <v>425000</v>
      </c>
      <c r="H567" s="84" t="s">
        <v>13</v>
      </c>
      <c r="I567" s="48">
        <v>40541</v>
      </c>
      <c r="J567" s="85">
        <v>4</v>
      </c>
      <c r="K567" s="373">
        <v>425000</v>
      </c>
      <c r="L567" s="53">
        <f t="shared" si="16"/>
        <v>0</v>
      </c>
      <c r="M567" s="64" t="s">
        <v>183</v>
      </c>
      <c r="N567" s="1440">
        <v>40541</v>
      </c>
      <c r="O567" s="1429" t="s">
        <v>393</v>
      </c>
      <c r="P567" s="86" t="s">
        <v>187</v>
      </c>
      <c r="Q567" s="67" t="s">
        <v>1273</v>
      </c>
      <c r="R567" s="245">
        <v>21000</v>
      </c>
      <c r="U567" s="795"/>
      <c r="V567" s="795"/>
      <c r="W567" s="795"/>
    </row>
    <row r="568" spans="1:23" x14ac:dyDescent="0.2">
      <c r="A568" s="612">
        <v>2</v>
      </c>
      <c r="B568" s="1427">
        <v>39885</v>
      </c>
      <c r="C568" s="1432" t="s">
        <v>929</v>
      </c>
      <c r="D568" s="1431" t="s">
        <v>600</v>
      </c>
      <c r="E568" s="1441" t="s">
        <v>806</v>
      </c>
      <c r="F568" s="90" t="s">
        <v>241</v>
      </c>
      <c r="G568" s="74">
        <v>10000000</v>
      </c>
      <c r="H568" s="84" t="s">
        <v>13</v>
      </c>
      <c r="I568" s="48">
        <v>40135</v>
      </c>
      <c r="J568" s="85">
        <v>4</v>
      </c>
      <c r="K568" s="373">
        <v>10000000</v>
      </c>
      <c r="L568" s="53">
        <f t="shared" si="16"/>
        <v>0</v>
      </c>
      <c r="M568" s="408" t="s">
        <v>183</v>
      </c>
      <c r="N568" s="1440">
        <v>40135</v>
      </c>
      <c r="O568" s="1429" t="s">
        <v>393</v>
      </c>
      <c r="P568" s="86" t="s">
        <v>187</v>
      </c>
      <c r="Q568" s="67" t="s">
        <v>1273</v>
      </c>
      <c r="R568" s="245">
        <v>500000</v>
      </c>
      <c r="U568" s="795"/>
      <c r="V568" s="795"/>
      <c r="W568" s="795"/>
    </row>
    <row r="569" spans="1:23" x14ac:dyDescent="0.2">
      <c r="A569" s="612">
        <v>2</v>
      </c>
      <c r="B569" s="1427">
        <v>39885</v>
      </c>
      <c r="C569" s="1432" t="s">
        <v>930</v>
      </c>
      <c r="D569" s="1431" t="s">
        <v>663</v>
      </c>
      <c r="E569" s="1441" t="s">
        <v>721</v>
      </c>
      <c r="F569" s="90" t="s">
        <v>241</v>
      </c>
      <c r="G569" s="74">
        <v>3370000</v>
      </c>
      <c r="H569" s="84" t="s">
        <v>13</v>
      </c>
      <c r="I569" s="48"/>
      <c r="J569" s="85"/>
      <c r="K569" s="373"/>
      <c r="L569" s="53" t="str">
        <f t="shared" si="16"/>
        <v/>
      </c>
      <c r="M569" s="64"/>
      <c r="N569" s="1440"/>
      <c r="O569" s="1429"/>
      <c r="P569" s="86"/>
      <c r="Q569" s="67"/>
      <c r="R569" s="245"/>
      <c r="U569" s="795"/>
      <c r="V569" s="795"/>
      <c r="W569" s="795"/>
    </row>
    <row r="570" spans="1:23" x14ac:dyDescent="0.2">
      <c r="A570" s="612" t="s">
        <v>2109</v>
      </c>
      <c r="B570" s="1427">
        <v>39885</v>
      </c>
      <c r="C570" s="1432" t="s">
        <v>931</v>
      </c>
      <c r="D570" s="1431" t="s">
        <v>941</v>
      </c>
      <c r="E570" s="1441" t="s">
        <v>942</v>
      </c>
      <c r="F570" s="90" t="s">
        <v>241</v>
      </c>
      <c r="G570" s="74">
        <v>13900000</v>
      </c>
      <c r="H570" s="84" t="s">
        <v>13</v>
      </c>
      <c r="I570" s="48">
        <v>41144</v>
      </c>
      <c r="J570" s="85">
        <v>123</v>
      </c>
      <c r="K570" s="373">
        <v>12082748.75</v>
      </c>
      <c r="L570" s="53">
        <v>0</v>
      </c>
      <c r="M570" s="408" t="s">
        <v>183</v>
      </c>
      <c r="N570" s="1440">
        <v>41144</v>
      </c>
      <c r="O570" s="1429" t="s">
        <v>393</v>
      </c>
      <c r="P570" s="86" t="s">
        <v>187</v>
      </c>
      <c r="Q570" s="67" t="s">
        <v>1966</v>
      </c>
      <c r="R570" s="245">
        <v>624674.68999999994</v>
      </c>
      <c r="U570" s="795"/>
      <c r="V570" s="795"/>
      <c r="W570" s="795"/>
    </row>
    <row r="571" spans="1:23" x14ac:dyDescent="0.2">
      <c r="A571" s="612">
        <v>2</v>
      </c>
      <c r="B571" s="1427">
        <v>39885</v>
      </c>
      <c r="C571" s="1432" t="s">
        <v>932</v>
      </c>
      <c r="D571" s="1431" t="s">
        <v>943</v>
      </c>
      <c r="E571" s="1441" t="s">
        <v>737</v>
      </c>
      <c r="F571" s="90" t="s">
        <v>241</v>
      </c>
      <c r="G571" s="74">
        <v>3000000</v>
      </c>
      <c r="H571" s="84" t="s">
        <v>13</v>
      </c>
      <c r="I571" s="48"/>
      <c r="J571" s="85"/>
      <c r="K571" s="373"/>
      <c r="L571" s="53" t="str">
        <f t="shared" si="16"/>
        <v/>
      </c>
      <c r="M571" s="64"/>
      <c r="N571" s="1440"/>
      <c r="O571" s="1429"/>
      <c r="P571" s="86"/>
      <c r="Q571" s="67"/>
      <c r="R571" s="245"/>
      <c r="U571" s="795"/>
      <c r="V571" s="795"/>
      <c r="W571" s="795"/>
    </row>
    <row r="572" spans="1:23" x14ac:dyDescent="0.2">
      <c r="A572" s="612" t="s">
        <v>2145</v>
      </c>
      <c r="B572" s="1427">
        <v>39885</v>
      </c>
      <c r="C572" s="1432" t="s">
        <v>933</v>
      </c>
      <c r="D572" s="1431" t="s">
        <v>944</v>
      </c>
      <c r="E572" s="1441" t="s">
        <v>733</v>
      </c>
      <c r="F572" s="90" t="s">
        <v>241</v>
      </c>
      <c r="G572" s="74">
        <v>10000000</v>
      </c>
      <c r="H572" s="84" t="s">
        <v>13</v>
      </c>
      <c r="I572" s="48">
        <v>41213</v>
      </c>
      <c r="J572" s="85">
        <v>136</v>
      </c>
      <c r="K572" s="373">
        <v>9009000</v>
      </c>
      <c r="L572" s="53">
        <v>0</v>
      </c>
      <c r="M572" s="64" t="s">
        <v>183</v>
      </c>
      <c r="N572" s="1440">
        <v>41213</v>
      </c>
      <c r="O572" s="1429" t="s">
        <v>393</v>
      </c>
      <c r="P572" s="282" t="s">
        <v>1910</v>
      </c>
      <c r="Q572" s="67" t="s">
        <v>1273</v>
      </c>
      <c r="R572" s="245">
        <v>470250</v>
      </c>
      <c r="U572" s="795"/>
      <c r="V572" s="795"/>
      <c r="W572" s="795"/>
    </row>
    <row r="573" spans="1:23" s="92" customFormat="1" ht="57" x14ac:dyDescent="0.2">
      <c r="A573" s="612" t="s">
        <v>1461</v>
      </c>
      <c r="B573" s="1427">
        <v>39885</v>
      </c>
      <c r="C573" s="1432" t="s">
        <v>952</v>
      </c>
      <c r="D573" s="1431" t="s">
        <v>945</v>
      </c>
      <c r="E573" s="1441" t="s">
        <v>946</v>
      </c>
      <c r="F573" s="90" t="s">
        <v>393</v>
      </c>
      <c r="G573" s="74">
        <v>6000000</v>
      </c>
      <c r="H573" s="84" t="s">
        <v>13</v>
      </c>
      <c r="I573" s="48">
        <v>40424</v>
      </c>
      <c r="J573" s="85">
        <v>4</v>
      </c>
      <c r="K573" s="373">
        <v>6000000</v>
      </c>
      <c r="L573" s="53">
        <f t="shared" si="16"/>
        <v>0</v>
      </c>
      <c r="M573" s="301" t="s">
        <v>333</v>
      </c>
      <c r="N573" s="302" t="s">
        <v>333</v>
      </c>
      <c r="O573" s="1429" t="s">
        <v>333</v>
      </c>
      <c r="P573" s="303"/>
      <c r="Q573" s="835" t="s">
        <v>1216</v>
      </c>
      <c r="R573" s="245" t="s">
        <v>333</v>
      </c>
      <c r="U573" s="795"/>
      <c r="V573" s="795"/>
      <c r="W573" s="795"/>
    </row>
    <row r="574" spans="1:23" x14ac:dyDescent="0.2">
      <c r="A574" s="612">
        <v>2</v>
      </c>
      <c r="B574" s="1427">
        <v>39885</v>
      </c>
      <c r="C574" s="1432" t="s">
        <v>950</v>
      </c>
      <c r="D574" s="1431" t="s">
        <v>947</v>
      </c>
      <c r="E574" s="1441" t="s">
        <v>717</v>
      </c>
      <c r="F574" s="90" t="s">
        <v>241</v>
      </c>
      <c r="G574" s="74">
        <v>607000</v>
      </c>
      <c r="H574" s="84" t="s">
        <v>13</v>
      </c>
      <c r="I574" s="48">
        <v>40849</v>
      </c>
      <c r="J574" s="85">
        <v>4</v>
      </c>
      <c r="K574" s="373">
        <v>607000</v>
      </c>
      <c r="L574" s="53">
        <f t="shared" si="16"/>
        <v>0</v>
      </c>
      <c r="M574" s="408" t="s">
        <v>183</v>
      </c>
      <c r="N574" s="1440">
        <v>40849</v>
      </c>
      <c r="O574" s="1429" t="s">
        <v>393</v>
      </c>
      <c r="P574" s="86" t="s">
        <v>187</v>
      </c>
      <c r="Q574" s="67" t="s">
        <v>1273</v>
      </c>
      <c r="R574" s="245">
        <v>30000</v>
      </c>
      <c r="U574" s="795"/>
      <c r="V574" s="795"/>
      <c r="W574" s="795"/>
    </row>
    <row r="575" spans="1:23" x14ac:dyDescent="0.2">
      <c r="A575" s="612">
        <v>2</v>
      </c>
      <c r="B575" s="1427">
        <v>39885</v>
      </c>
      <c r="C575" s="1432" t="s">
        <v>934</v>
      </c>
      <c r="D575" s="1431" t="s">
        <v>61</v>
      </c>
      <c r="E575" s="1441" t="s">
        <v>948</v>
      </c>
      <c r="F575" s="90" t="s">
        <v>241</v>
      </c>
      <c r="G575" s="74">
        <v>2672000</v>
      </c>
      <c r="H575" s="84" t="s">
        <v>13</v>
      </c>
      <c r="I575" s="48"/>
      <c r="J575" s="85"/>
      <c r="K575" s="373"/>
      <c r="L575" s="53" t="str">
        <f t="shared" si="16"/>
        <v/>
      </c>
      <c r="M575" s="64"/>
      <c r="N575" s="1440"/>
      <c r="O575" s="1429"/>
      <c r="P575" s="86"/>
      <c r="Q575" s="67"/>
      <c r="R575" s="245"/>
      <c r="U575" s="795"/>
      <c r="V575" s="795"/>
      <c r="W575" s="795"/>
    </row>
    <row r="576" spans="1:23" x14ac:dyDescent="0.2">
      <c r="A576" s="612" t="s">
        <v>1883</v>
      </c>
      <c r="B576" s="1427">
        <v>39885</v>
      </c>
      <c r="C576" s="1432" t="s">
        <v>935</v>
      </c>
      <c r="D576" s="1431" t="s">
        <v>949</v>
      </c>
      <c r="E576" s="1441" t="s">
        <v>756</v>
      </c>
      <c r="F576" s="90" t="s">
        <v>241</v>
      </c>
      <c r="G576" s="74">
        <v>9516000</v>
      </c>
      <c r="H576" s="84" t="s">
        <v>13</v>
      </c>
      <c r="I576" s="48">
        <v>40801</v>
      </c>
      <c r="J576" s="85">
        <v>50</v>
      </c>
      <c r="K576" s="373">
        <v>9516000</v>
      </c>
      <c r="L576" s="53">
        <f t="shared" si="16"/>
        <v>0</v>
      </c>
      <c r="M576" s="408" t="s">
        <v>183</v>
      </c>
      <c r="N576" s="1440">
        <v>40801</v>
      </c>
      <c r="O576" s="1429" t="s">
        <v>393</v>
      </c>
      <c r="P576" s="86" t="s">
        <v>187</v>
      </c>
      <c r="Q576" s="67" t="s">
        <v>1273</v>
      </c>
      <c r="R576" s="245">
        <v>476000</v>
      </c>
      <c r="U576" s="795"/>
      <c r="V576" s="795"/>
      <c r="W576" s="795"/>
    </row>
    <row r="577" spans="1:23" x14ac:dyDescent="0.2">
      <c r="A577" s="612" t="s">
        <v>1880</v>
      </c>
      <c r="B577" s="1427">
        <v>39885</v>
      </c>
      <c r="C577" s="1432" t="s">
        <v>936</v>
      </c>
      <c r="D577" s="1431" t="s">
        <v>442</v>
      </c>
      <c r="E577" s="1441" t="s">
        <v>801</v>
      </c>
      <c r="F577" s="90" t="s">
        <v>241</v>
      </c>
      <c r="G577" s="74">
        <v>18215000</v>
      </c>
      <c r="H577" s="84" t="s">
        <v>13</v>
      </c>
      <c r="I577" s="48">
        <v>40808</v>
      </c>
      <c r="J577" s="85">
        <v>49</v>
      </c>
      <c r="K577" s="373">
        <v>18215000</v>
      </c>
      <c r="L577" s="53">
        <f t="shared" si="16"/>
        <v>0</v>
      </c>
      <c r="M577" s="408" t="s">
        <v>183</v>
      </c>
      <c r="N577" s="1440">
        <v>40808</v>
      </c>
      <c r="O577" s="1429" t="s">
        <v>393</v>
      </c>
      <c r="P577" s="86" t="s">
        <v>187</v>
      </c>
      <c r="Q577" s="67" t="s">
        <v>1273</v>
      </c>
      <c r="R577" s="245">
        <v>911000</v>
      </c>
      <c r="U577" s="795"/>
      <c r="V577" s="795"/>
      <c r="W577" s="795"/>
    </row>
    <row r="578" spans="1:23" x14ac:dyDescent="0.2">
      <c r="A578" s="612">
        <v>2</v>
      </c>
      <c r="B578" s="1427">
        <v>39885</v>
      </c>
      <c r="C578" s="1432" t="s">
        <v>937</v>
      </c>
      <c r="D578" s="1431" t="s">
        <v>615</v>
      </c>
      <c r="E578" s="1441" t="s">
        <v>782</v>
      </c>
      <c r="F578" s="90" t="s">
        <v>241</v>
      </c>
      <c r="G578" s="74">
        <v>6398000</v>
      </c>
      <c r="H578" s="84" t="s">
        <v>13</v>
      </c>
      <c r="I578" s="48"/>
      <c r="J578" s="85"/>
      <c r="K578" s="373"/>
      <c r="L578" s="53" t="str">
        <f t="shared" si="16"/>
        <v/>
      </c>
      <c r="M578" s="64"/>
      <c r="N578" s="1440"/>
      <c r="O578" s="1429"/>
      <c r="P578" s="86"/>
      <c r="Q578" s="67"/>
      <c r="R578" s="245"/>
      <c r="U578" s="795"/>
      <c r="V578" s="795"/>
      <c r="W578" s="795"/>
    </row>
    <row r="579" spans="1:23" x14ac:dyDescent="0.2">
      <c r="A579" s="612"/>
      <c r="B579" s="1427">
        <v>39892</v>
      </c>
      <c r="C579" s="1432" t="s">
        <v>954</v>
      </c>
      <c r="D579" s="1431" t="s">
        <v>962</v>
      </c>
      <c r="E579" s="1441" t="s">
        <v>719</v>
      </c>
      <c r="F579" s="46" t="s">
        <v>286</v>
      </c>
      <c r="G579" s="74">
        <v>21000000</v>
      </c>
      <c r="H579" s="84" t="s">
        <v>13</v>
      </c>
      <c r="I579" s="48"/>
      <c r="J579" s="85"/>
      <c r="K579" s="373"/>
      <c r="L579" s="53" t="str">
        <f t="shared" si="16"/>
        <v/>
      </c>
      <c r="M579" s="64"/>
      <c r="N579" s="1440"/>
      <c r="O579" s="1429"/>
      <c r="P579" s="86"/>
      <c r="Q579" s="67"/>
      <c r="R579" s="245"/>
      <c r="U579" s="795"/>
      <c r="V579" s="795"/>
      <c r="W579" s="795"/>
    </row>
    <row r="580" spans="1:23" x14ac:dyDescent="0.2">
      <c r="A580" s="612" t="s">
        <v>1880</v>
      </c>
      <c r="B580" s="1427">
        <v>39892</v>
      </c>
      <c r="C580" s="1432" t="s">
        <v>971</v>
      </c>
      <c r="D580" s="1431" t="s">
        <v>963</v>
      </c>
      <c r="E580" s="1441" t="s">
        <v>756</v>
      </c>
      <c r="F580" s="90" t="s">
        <v>241</v>
      </c>
      <c r="G580" s="74">
        <v>20000000</v>
      </c>
      <c r="H580" s="84" t="s">
        <v>13</v>
      </c>
      <c r="I580" s="48">
        <v>40773</v>
      </c>
      <c r="J580" s="85">
        <v>49</v>
      </c>
      <c r="K580" s="373">
        <v>20000000</v>
      </c>
      <c r="L580" s="53">
        <f t="shared" si="16"/>
        <v>0</v>
      </c>
      <c r="M580" s="408" t="s">
        <v>183</v>
      </c>
      <c r="N580" s="1440">
        <v>40773</v>
      </c>
      <c r="O580" s="1429" t="s">
        <v>393</v>
      </c>
      <c r="P580" s="86" t="s">
        <v>187</v>
      </c>
      <c r="Q580" s="67" t="s">
        <v>1273</v>
      </c>
      <c r="R580" s="245">
        <v>1000000</v>
      </c>
      <c r="U580" s="795"/>
      <c r="V580" s="795"/>
      <c r="W580" s="795"/>
    </row>
    <row r="581" spans="1:23" x14ac:dyDescent="0.2">
      <c r="A581" s="612" t="s">
        <v>1880</v>
      </c>
      <c r="B581" s="1427">
        <v>39892</v>
      </c>
      <c r="C581" s="1432" t="s">
        <v>955</v>
      </c>
      <c r="D581" s="1431" t="s">
        <v>662</v>
      </c>
      <c r="E581" s="1441" t="s">
        <v>859</v>
      </c>
      <c r="F581" s="90" t="s">
        <v>241</v>
      </c>
      <c r="G581" s="74">
        <v>17836000</v>
      </c>
      <c r="H581" s="84" t="s">
        <v>13</v>
      </c>
      <c r="I581" s="48">
        <v>40759</v>
      </c>
      <c r="J581" s="85">
        <v>49</v>
      </c>
      <c r="K581" s="373">
        <v>17836000</v>
      </c>
      <c r="L581" s="53">
        <f t="shared" si="16"/>
        <v>0</v>
      </c>
      <c r="M581" s="408" t="s">
        <v>183</v>
      </c>
      <c r="N581" s="1440">
        <v>40759</v>
      </c>
      <c r="O581" s="1429" t="s">
        <v>393</v>
      </c>
      <c r="P581" s="86" t="s">
        <v>187</v>
      </c>
      <c r="Q581" s="67" t="s">
        <v>1273</v>
      </c>
      <c r="R581" s="245">
        <v>892000</v>
      </c>
      <c r="U581" s="795"/>
      <c r="V581" s="795"/>
      <c r="W581" s="795"/>
    </row>
    <row r="582" spans="1:23" x14ac:dyDescent="0.2">
      <c r="A582" s="612" t="s">
        <v>1880</v>
      </c>
      <c r="B582" s="1427">
        <v>39892</v>
      </c>
      <c r="C582" s="1432" t="s">
        <v>956</v>
      </c>
      <c r="D582" s="1431" t="s">
        <v>964</v>
      </c>
      <c r="E582" s="1441" t="s">
        <v>777</v>
      </c>
      <c r="F582" s="90" t="s">
        <v>241</v>
      </c>
      <c r="G582" s="74">
        <v>4500000</v>
      </c>
      <c r="H582" s="84" t="s">
        <v>13</v>
      </c>
      <c r="I582" s="48">
        <v>40808</v>
      </c>
      <c r="J582" s="85">
        <v>49</v>
      </c>
      <c r="K582" s="373">
        <v>4500000</v>
      </c>
      <c r="L582" s="53">
        <f t="shared" si="16"/>
        <v>0</v>
      </c>
      <c r="M582" s="408" t="s">
        <v>183</v>
      </c>
      <c r="N582" s="1440">
        <v>40808</v>
      </c>
      <c r="O582" s="1429" t="s">
        <v>393</v>
      </c>
      <c r="P582" s="86" t="s">
        <v>187</v>
      </c>
      <c r="Q582" s="67" t="s">
        <v>1273</v>
      </c>
      <c r="R582" s="245">
        <v>225000</v>
      </c>
      <c r="U582" s="795"/>
      <c r="V582" s="795"/>
      <c r="W582" s="795"/>
    </row>
    <row r="583" spans="1:23" x14ac:dyDescent="0.2">
      <c r="A583" s="612">
        <v>2</v>
      </c>
      <c r="B583" s="1427">
        <v>39892</v>
      </c>
      <c r="C583" s="1432" t="s">
        <v>972</v>
      </c>
      <c r="D583" s="1431" t="s">
        <v>965</v>
      </c>
      <c r="E583" s="1441" t="s">
        <v>737</v>
      </c>
      <c r="F583" s="90" t="s">
        <v>241</v>
      </c>
      <c r="G583" s="74">
        <v>470000</v>
      </c>
      <c r="H583" s="84" t="s">
        <v>13</v>
      </c>
      <c r="I583" s="48"/>
      <c r="J583" s="85"/>
      <c r="K583" s="373"/>
      <c r="L583" s="53" t="str">
        <f t="shared" si="16"/>
        <v/>
      </c>
      <c r="M583" s="64"/>
      <c r="N583" s="1440"/>
      <c r="O583" s="1429"/>
      <c r="P583" s="86"/>
      <c r="Q583" s="67"/>
      <c r="R583" s="245"/>
      <c r="U583" s="795"/>
      <c r="V583" s="795"/>
      <c r="W583" s="795"/>
    </row>
    <row r="584" spans="1:23" x14ac:dyDescent="0.2">
      <c r="A584" s="612" t="s">
        <v>2150</v>
      </c>
      <c r="B584" s="1427">
        <v>39892</v>
      </c>
      <c r="C584" s="1432" t="s">
        <v>957</v>
      </c>
      <c r="D584" s="1431" t="s">
        <v>966</v>
      </c>
      <c r="E584" s="1441" t="s">
        <v>756</v>
      </c>
      <c r="F584" s="90" t="s">
        <v>241</v>
      </c>
      <c r="G584" s="74">
        <v>3900000</v>
      </c>
      <c r="H584" s="84" t="s">
        <v>13</v>
      </c>
      <c r="I584" s="48">
        <v>41213</v>
      </c>
      <c r="J584" s="85">
        <v>142</v>
      </c>
      <c r="K584" s="373">
        <v>2919500</v>
      </c>
      <c r="L584" s="53">
        <v>0</v>
      </c>
      <c r="M584" s="64" t="s">
        <v>183</v>
      </c>
      <c r="N584" s="1440">
        <v>41213</v>
      </c>
      <c r="O584" s="1429" t="s">
        <v>393</v>
      </c>
      <c r="P584" s="282" t="s">
        <v>1910</v>
      </c>
      <c r="Q584" s="67" t="s">
        <v>1273</v>
      </c>
      <c r="R584" s="245">
        <v>122225</v>
      </c>
      <c r="U584" s="795"/>
      <c r="V584" s="795"/>
      <c r="W584" s="795"/>
    </row>
    <row r="585" spans="1:23" x14ac:dyDescent="0.2">
      <c r="A585" s="612" t="s">
        <v>2337</v>
      </c>
      <c r="B585" s="1427">
        <v>39892</v>
      </c>
      <c r="C585" s="1432" t="s">
        <v>958</v>
      </c>
      <c r="D585" s="1431" t="s">
        <v>967</v>
      </c>
      <c r="E585" s="1441" t="s">
        <v>806</v>
      </c>
      <c r="F585" s="90" t="s">
        <v>241</v>
      </c>
      <c r="G585" s="74">
        <v>9500000</v>
      </c>
      <c r="H585" s="84" t="s">
        <v>13</v>
      </c>
      <c r="I585" s="48"/>
      <c r="J585" s="85"/>
      <c r="K585" s="373"/>
      <c r="L585" s="53" t="str">
        <f t="shared" si="16"/>
        <v/>
      </c>
      <c r="M585" s="64"/>
      <c r="N585" s="1440"/>
      <c r="O585" s="1429"/>
      <c r="P585" s="86"/>
      <c r="Q585" s="67"/>
      <c r="R585" s="245"/>
      <c r="U585" s="795"/>
      <c r="V585" s="795"/>
      <c r="W585" s="795"/>
    </row>
    <row r="586" spans="1:23" x14ac:dyDescent="0.2">
      <c r="A586" s="612">
        <v>2</v>
      </c>
      <c r="B586" s="1427">
        <v>39892</v>
      </c>
      <c r="C586" s="1432" t="s">
        <v>959</v>
      </c>
      <c r="D586" s="1431" t="s">
        <v>968</v>
      </c>
      <c r="E586" s="1441" t="s">
        <v>859</v>
      </c>
      <c r="F586" s="90" t="s">
        <v>241</v>
      </c>
      <c r="G586" s="74">
        <v>2400000</v>
      </c>
      <c r="H586" s="84" t="s">
        <v>13</v>
      </c>
      <c r="I586" s="48"/>
      <c r="J586" s="85"/>
      <c r="K586" s="373"/>
      <c r="L586" s="53" t="str">
        <f t="shared" si="16"/>
        <v/>
      </c>
      <c r="M586" s="64"/>
      <c r="N586" s="1440"/>
      <c r="O586" s="1429"/>
      <c r="P586" s="86"/>
      <c r="Q586" s="67"/>
      <c r="R586" s="245"/>
      <c r="U586" s="795"/>
      <c r="V586" s="795"/>
      <c r="W586" s="795"/>
    </row>
    <row r="587" spans="1:23" x14ac:dyDescent="0.2">
      <c r="A587" s="612" t="s">
        <v>2401</v>
      </c>
      <c r="B587" s="1427">
        <v>39892</v>
      </c>
      <c r="C587" s="1432" t="s">
        <v>960</v>
      </c>
      <c r="D587" s="1431" t="s">
        <v>969</v>
      </c>
      <c r="E587" s="1441" t="s">
        <v>753</v>
      </c>
      <c r="F587" s="90" t="s">
        <v>241</v>
      </c>
      <c r="G587" s="74">
        <v>442000</v>
      </c>
      <c r="H587" s="84" t="s">
        <v>13</v>
      </c>
      <c r="I587" s="48">
        <v>41449</v>
      </c>
      <c r="J587" s="85">
        <v>245</v>
      </c>
      <c r="K587" s="373">
        <v>400425</v>
      </c>
      <c r="L587" s="53">
        <v>0</v>
      </c>
      <c r="M587" s="408" t="s">
        <v>183</v>
      </c>
      <c r="N587" s="1440">
        <v>41449</v>
      </c>
      <c r="O587" s="1429" t="s">
        <v>393</v>
      </c>
      <c r="P587" s="328" t="s">
        <v>187</v>
      </c>
      <c r="Q587" s="67" t="s">
        <v>1966</v>
      </c>
      <c r="R587" s="245">
        <v>-2835</v>
      </c>
      <c r="U587" s="795"/>
      <c r="V587" s="795"/>
      <c r="W587" s="795"/>
    </row>
    <row r="588" spans="1:23" x14ac:dyDescent="0.2">
      <c r="A588" s="612" t="s">
        <v>1883</v>
      </c>
      <c r="B588" s="1427">
        <v>39892</v>
      </c>
      <c r="C588" s="1432" t="s">
        <v>961</v>
      </c>
      <c r="D588" s="1431" t="s">
        <v>970</v>
      </c>
      <c r="E588" s="1441" t="s">
        <v>753</v>
      </c>
      <c r="F588" s="90" t="s">
        <v>241</v>
      </c>
      <c r="G588" s="74">
        <v>700000</v>
      </c>
      <c r="H588" s="84" t="s">
        <v>13</v>
      </c>
      <c r="I588" s="48">
        <v>40745</v>
      </c>
      <c r="J588" s="85">
        <v>50</v>
      </c>
      <c r="K588" s="373">
        <v>700000</v>
      </c>
      <c r="L588" s="53">
        <f t="shared" ref="L588:L659" si="17">IF($K588&lt;&gt;0,$G588-$K588,"")</f>
        <v>0</v>
      </c>
      <c r="M588" s="408" t="s">
        <v>183</v>
      </c>
      <c r="N588" s="1440">
        <v>40745</v>
      </c>
      <c r="O588" s="1429" t="s">
        <v>393</v>
      </c>
      <c r="P588" s="86" t="s">
        <v>187</v>
      </c>
      <c r="Q588" s="67" t="s">
        <v>1273</v>
      </c>
      <c r="R588" s="245">
        <v>40000</v>
      </c>
      <c r="U588" s="795"/>
      <c r="V588" s="795"/>
      <c r="W588" s="795"/>
    </row>
    <row r="589" spans="1:23" x14ac:dyDescent="0.2">
      <c r="A589" s="612" t="s">
        <v>1880</v>
      </c>
      <c r="B589" s="1427">
        <v>39899</v>
      </c>
      <c r="C589" s="1432" t="s">
        <v>993</v>
      </c>
      <c r="D589" s="1431" t="s">
        <v>980</v>
      </c>
      <c r="E589" s="1441" t="s">
        <v>838</v>
      </c>
      <c r="F589" s="90" t="s">
        <v>241</v>
      </c>
      <c r="G589" s="74">
        <v>4000000</v>
      </c>
      <c r="H589" s="84" t="s">
        <v>13</v>
      </c>
      <c r="I589" s="48">
        <v>40766</v>
      </c>
      <c r="J589" s="85">
        <v>49</v>
      </c>
      <c r="K589" s="373">
        <v>4000000</v>
      </c>
      <c r="L589" s="53">
        <f t="shared" si="17"/>
        <v>0</v>
      </c>
      <c r="M589" s="408" t="s">
        <v>183</v>
      </c>
      <c r="N589" s="1440">
        <v>40766</v>
      </c>
      <c r="O589" s="1429" t="s">
        <v>393</v>
      </c>
      <c r="P589" s="86" t="s">
        <v>187</v>
      </c>
      <c r="Q589" s="67" t="s">
        <v>1273</v>
      </c>
      <c r="R589" s="245">
        <v>200000</v>
      </c>
      <c r="U589" s="795"/>
      <c r="V589" s="795"/>
      <c r="W589" s="795"/>
    </row>
    <row r="590" spans="1:23" x14ac:dyDescent="0.2">
      <c r="A590" s="612">
        <v>2</v>
      </c>
      <c r="B590" s="1427">
        <v>39899</v>
      </c>
      <c r="C590" s="1432" t="s">
        <v>994</v>
      </c>
      <c r="D590" s="1431" t="s">
        <v>981</v>
      </c>
      <c r="E590" s="1441" t="s">
        <v>782</v>
      </c>
      <c r="F590" s="90" t="s">
        <v>241</v>
      </c>
      <c r="G590" s="74">
        <v>2400000</v>
      </c>
      <c r="H590" s="84" t="s">
        <v>13</v>
      </c>
      <c r="I590" s="48"/>
      <c r="J590" s="85"/>
      <c r="K590" s="373"/>
      <c r="L590" s="53" t="str">
        <f t="shared" si="17"/>
        <v/>
      </c>
      <c r="M590" s="64"/>
      <c r="N590" s="1440"/>
      <c r="O590" s="1429"/>
      <c r="P590" s="86"/>
      <c r="Q590" s="67"/>
      <c r="R590" s="245"/>
      <c r="U590" s="795"/>
      <c r="V590" s="795"/>
      <c r="W590" s="795"/>
    </row>
    <row r="591" spans="1:23" x14ac:dyDescent="0.2">
      <c r="A591" s="612" t="s">
        <v>2078</v>
      </c>
      <c r="B591" s="1427">
        <v>39899</v>
      </c>
      <c r="C591" s="1432" t="s">
        <v>995</v>
      </c>
      <c r="D591" s="1431" t="s">
        <v>982</v>
      </c>
      <c r="E591" s="1441" t="s">
        <v>992</v>
      </c>
      <c r="F591" s="90" t="s">
        <v>241</v>
      </c>
      <c r="G591" s="74">
        <v>35539000</v>
      </c>
      <c r="H591" s="84" t="s">
        <v>13</v>
      </c>
      <c r="I591" s="48">
        <v>41117</v>
      </c>
      <c r="J591" s="85">
        <v>107</v>
      </c>
      <c r="K591" s="373">
        <v>26396503.399999999</v>
      </c>
      <c r="L591" s="53">
        <v>0</v>
      </c>
      <c r="M591" s="408" t="s">
        <v>183</v>
      </c>
      <c r="N591" s="65">
        <v>41117</v>
      </c>
      <c r="O591" s="1429" t="s">
        <v>393</v>
      </c>
      <c r="P591" s="86" t="s">
        <v>187</v>
      </c>
      <c r="Q591" s="67" t="s">
        <v>1966</v>
      </c>
      <c r="R591" s="245">
        <v>1655787.2799999998</v>
      </c>
      <c r="U591" s="795"/>
      <c r="V591" s="795"/>
      <c r="W591" s="795"/>
    </row>
    <row r="592" spans="1:23" x14ac:dyDescent="0.2">
      <c r="A592" s="612" t="s">
        <v>2200</v>
      </c>
      <c r="B592" s="1427">
        <v>39899</v>
      </c>
      <c r="C592" s="1432" t="s">
        <v>973</v>
      </c>
      <c r="D592" s="1431" t="s">
        <v>983</v>
      </c>
      <c r="E592" s="1441" t="s">
        <v>740</v>
      </c>
      <c r="F592" s="90" t="s">
        <v>241</v>
      </c>
      <c r="G592" s="74">
        <v>3000000</v>
      </c>
      <c r="H592" s="84" t="s">
        <v>13</v>
      </c>
      <c r="I592" s="48">
        <v>41242</v>
      </c>
      <c r="J592" s="85">
        <v>165</v>
      </c>
      <c r="K592" s="373">
        <v>2593700</v>
      </c>
      <c r="L592" s="53">
        <v>0</v>
      </c>
      <c r="M592" s="64" t="s">
        <v>183</v>
      </c>
      <c r="N592" s="1440">
        <v>41242</v>
      </c>
      <c r="O592" s="1429" t="s">
        <v>393</v>
      </c>
      <c r="P592" s="86" t="s">
        <v>187</v>
      </c>
      <c r="Q592" s="67" t="s">
        <v>1966</v>
      </c>
      <c r="R592" s="245">
        <v>114021.5</v>
      </c>
      <c r="U592" s="795"/>
      <c r="V592" s="795"/>
      <c r="W592" s="795"/>
    </row>
    <row r="593" spans="1:23" x14ac:dyDescent="0.2">
      <c r="A593" s="612" t="s">
        <v>2402</v>
      </c>
      <c r="B593" s="1427">
        <v>39899</v>
      </c>
      <c r="C593" s="1432" t="s">
        <v>974</v>
      </c>
      <c r="D593" s="1431" t="s">
        <v>984</v>
      </c>
      <c r="E593" s="1441" t="s">
        <v>597</v>
      </c>
      <c r="F593" s="90" t="s">
        <v>241</v>
      </c>
      <c r="G593" s="74">
        <v>3727000</v>
      </c>
      <c r="H593" s="84" t="s">
        <v>13</v>
      </c>
      <c r="I593" s="48">
        <v>41449</v>
      </c>
      <c r="J593" s="85">
        <v>247</v>
      </c>
      <c r="K593" s="373">
        <v>4324446.2699999996</v>
      </c>
      <c r="L593" s="53">
        <v>0</v>
      </c>
      <c r="M593" s="408" t="s">
        <v>183</v>
      </c>
      <c r="N593" s="1440">
        <v>41449</v>
      </c>
      <c r="O593" s="1429" t="s">
        <v>393</v>
      </c>
      <c r="P593" s="328" t="s">
        <v>187</v>
      </c>
      <c r="Q593" s="67" t="s">
        <v>1966</v>
      </c>
      <c r="R593" s="245">
        <v>226565</v>
      </c>
      <c r="U593" s="795"/>
      <c r="V593" s="795"/>
      <c r="W593" s="795"/>
    </row>
    <row r="594" spans="1:23" s="92" customFormat="1" x14ac:dyDescent="0.2">
      <c r="A594" s="612">
        <v>2</v>
      </c>
      <c r="B594" s="1427">
        <v>39899</v>
      </c>
      <c r="C594" s="1432" t="s">
        <v>975</v>
      </c>
      <c r="D594" s="1431" t="s">
        <v>996</v>
      </c>
      <c r="E594" s="1441" t="s">
        <v>758</v>
      </c>
      <c r="F594" s="90" t="s">
        <v>241</v>
      </c>
      <c r="G594" s="74">
        <v>574000</v>
      </c>
      <c r="H594" s="84" t="s">
        <v>13</v>
      </c>
      <c r="I594" s="48">
        <v>40842</v>
      </c>
      <c r="J594" s="85">
        <v>4</v>
      </c>
      <c r="K594" s="373">
        <v>574000</v>
      </c>
      <c r="L594" s="53">
        <f t="shared" si="17"/>
        <v>0</v>
      </c>
      <c r="M594" s="64" t="s">
        <v>183</v>
      </c>
      <c r="N594" s="1440">
        <v>40842</v>
      </c>
      <c r="O594" s="1429" t="s">
        <v>393</v>
      </c>
      <c r="P594" s="86" t="s">
        <v>187</v>
      </c>
      <c r="Q594" s="67" t="s">
        <v>1273</v>
      </c>
      <c r="R594" s="245">
        <v>29000</v>
      </c>
      <c r="U594" s="795"/>
      <c r="V594" s="795"/>
      <c r="W594" s="795"/>
    </row>
    <row r="595" spans="1:23" x14ac:dyDescent="0.2">
      <c r="A595" s="612">
        <v>2</v>
      </c>
      <c r="B595" s="1427">
        <v>39899</v>
      </c>
      <c r="C595" s="1432" t="s">
        <v>997</v>
      </c>
      <c r="D595" s="1431" t="s">
        <v>985</v>
      </c>
      <c r="E595" s="1441" t="s">
        <v>801</v>
      </c>
      <c r="F595" s="90" t="s">
        <v>241</v>
      </c>
      <c r="G595" s="74">
        <v>7723000</v>
      </c>
      <c r="H595" s="84" t="s">
        <v>13</v>
      </c>
      <c r="I595" s="48">
        <v>40835</v>
      </c>
      <c r="J595" s="85">
        <v>4</v>
      </c>
      <c r="K595" s="373">
        <v>7723000</v>
      </c>
      <c r="L595" s="53">
        <f t="shared" si="17"/>
        <v>0</v>
      </c>
      <c r="M595" s="64" t="s">
        <v>183</v>
      </c>
      <c r="N595" s="1440">
        <v>40835</v>
      </c>
      <c r="O595" s="1429" t="s">
        <v>393</v>
      </c>
      <c r="P595" s="86" t="s">
        <v>187</v>
      </c>
      <c r="Q595" s="67" t="s">
        <v>1273</v>
      </c>
      <c r="R595" s="245">
        <v>386000</v>
      </c>
      <c r="U595" s="795"/>
      <c r="V595" s="795"/>
      <c r="W595" s="795"/>
    </row>
    <row r="596" spans="1:23" x14ac:dyDescent="0.2">
      <c r="A596" s="612" t="s">
        <v>1880</v>
      </c>
      <c r="B596" s="1427">
        <v>39899</v>
      </c>
      <c r="C596" s="1432" t="s">
        <v>976</v>
      </c>
      <c r="D596" s="1431" t="s">
        <v>745</v>
      </c>
      <c r="E596" s="1441" t="s">
        <v>737</v>
      </c>
      <c r="F596" s="90" t="s">
        <v>241</v>
      </c>
      <c r="G596" s="74">
        <v>3700000</v>
      </c>
      <c r="H596" s="84" t="s">
        <v>13</v>
      </c>
      <c r="I596" s="48">
        <v>40808</v>
      </c>
      <c r="J596" s="85">
        <v>49</v>
      </c>
      <c r="K596" s="373">
        <v>3700000</v>
      </c>
      <c r="L596" s="53">
        <f t="shared" si="17"/>
        <v>0</v>
      </c>
      <c r="M596" s="64" t="s">
        <v>183</v>
      </c>
      <c r="N596" s="1440">
        <v>40808</v>
      </c>
      <c r="O596" s="1429" t="s">
        <v>393</v>
      </c>
      <c r="P596" s="86" t="s">
        <v>187</v>
      </c>
      <c r="Q596" s="67" t="s">
        <v>1273</v>
      </c>
      <c r="R596" s="245">
        <v>185000</v>
      </c>
      <c r="U596" s="795"/>
      <c r="V596" s="795"/>
      <c r="W596" s="795"/>
    </row>
    <row r="597" spans="1:23" x14ac:dyDescent="0.2">
      <c r="A597" s="612" t="s">
        <v>2119</v>
      </c>
      <c r="B597" s="1427">
        <v>39899</v>
      </c>
      <c r="C597" s="1432" t="s">
        <v>977</v>
      </c>
      <c r="D597" s="1431" t="s">
        <v>986</v>
      </c>
      <c r="E597" s="1441" t="s">
        <v>744</v>
      </c>
      <c r="F597" s="90" t="s">
        <v>241</v>
      </c>
      <c r="G597" s="74">
        <v>70000000</v>
      </c>
      <c r="H597" s="84" t="s">
        <v>13</v>
      </c>
      <c r="I597" s="48">
        <v>41164</v>
      </c>
      <c r="J597" s="85">
        <v>128</v>
      </c>
      <c r="K597" s="373">
        <v>56430297</v>
      </c>
      <c r="L597" s="53">
        <v>0</v>
      </c>
      <c r="M597" s="64" t="s">
        <v>183</v>
      </c>
      <c r="N597" s="1440">
        <v>41164</v>
      </c>
      <c r="O597" s="1429" t="s">
        <v>393</v>
      </c>
      <c r="P597" s="86" t="s">
        <v>187</v>
      </c>
      <c r="Q597" s="67" t="s">
        <v>1966</v>
      </c>
      <c r="R597" s="245">
        <v>3291750</v>
      </c>
      <c r="U597" s="795"/>
      <c r="V597" s="795"/>
      <c r="W597" s="795"/>
    </row>
    <row r="598" spans="1:23" ht="28.5" x14ac:dyDescent="0.2">
      <c r="A598" s="612" t="s">
        <v>2068</v>
      </c>
      <c r="B598" s="1427">
        <v>39899</v>
      </c>
      <c r="C598" s="1432" t="s">
        <v>998</v>
      </c>
      <c r="D598" s="1431" t="s">
        <v>987</v>
      </c>
      <c r="E598" s="1441" t="s">
        <v>806</v>
      </c>
      <c r="F598" s="90" t="s">
        <v>241</v>
      </c>
      <c r="G598" s="74">
        <v>4000000</v>
      </c>
      <c r="H598" s="84" t="s">
        <v>13</v>
      </c>
      <c r="I598" s="48">
        <v>41102</v>
      </c>
      <c r="J598" s="85">
        <v>99</v>
      </c>
      <c r="K598" s="373">
        <v>600000</v>
      </c>
      <c r="L598" s="53">
        <v>0</v>
      </c>
      <c r="M598" s="64" t="s">
        <v>333</v>
      </c>
      <c r="N598" s="1440" t="s">
        <v>333</v>
      </c>
      <c r="O598" s="1429" t="s">
        <v>333</v>
      </c>
      <c r="P598" s="86"/>
      <c r="Q598" s="67"/>
      <c r="R598" s="245" t="s">
        <v>333</v>
      </c>
      <c r="U598" s="795"/>
      <c r="V598" s="795"/>
      <c r="W598" s="795"/>
    </row>
    <row r="599" spans="1:23" x14ac:dyDescent="0.2">
      <c r="A599" s="612" t="s">
        <v>2079</v>
      </c>
      <c r="B599" s="1427">
        <v>39899</v>
      </c>
      <c r="C599" s="1432" t="s">
        <v>999</v>
      </c>
      <c r="D599" s="1431" t="s">
        <v>988</v>
      </c>
      <c r="E599" s="1441" t="s">
        <v>796</v>
      </c>
      <c r="F599" s="90" t="s">
        <v>241</v>
      </c>
      <c r="G599" s="74">
        <v>24300000</v>
      </c>
      <c r="H599" s="84" t="s">
        <v>13</v>
      </c>
      <c r="I599" s="48">
        <v>41117</v>
      </c>
      <c r="J599" s="85">
        <v>108</v>
      </c>
      <c r="K599" s="373">
        <v>21776396.399999999</v>
      </c>
      <c r="L599" s="53">
        <v>0</v>
      </c>
      <c r="M599" s="64" t="s">
        <v>183</v>
      </c>
      <c r="N599" s="65">
        <v>41117</v>
      </c>
      <c r="O599" s="1429" t="s">
        <v>393</v>
      </c>
      <c r="P599" s="86" t="s">
        <v>187</v>
      </c>
      <c r="Q599" s="67" t="s">
        <v>1966</v>
      </c>
      <c r="R599" s="245">
        <v>1107824.8500000001</v>
      </c>
      <c r="U599" s="795"/>
      <c r="V599" s="795"/>
      <c r="W599" s="795"/>
    </row>
    <row r="600" spans="1:23" x14ac:dyDescent="0.2">
      <c r="A600" s="612">
        <v>2</v>
      </c>
      <c r="B600" s="1427">
        <v>39899</v>
      </c>
      <c r="C600" s="1432" t="s">
        <v>978</v>
      </c>
      <c r="D600" s="1431" t="s">
        <v>989</v>
      </c>
      <c r="E600" s="1441" t="s">
        <v>801</v>
      </c>
      <c r="F600" s="90" t="s">
        <v>241</v>
      </c>
      <c r="G600" s="74">
        <v>2295000</v>
      </c>
      <c r="H600" s="84" t="s">
        <v>13</v>
      </c>
      <c r="I600" s="48">
        <v>41437</v>
      </c>
      <c r="J600" s="85"/>
      <c r="K600" s="373">
        <v>2295000</v>
      </c>
      <c r="L600" s="53">
        <f t="shared" si="17"/>
        <v>0</v>
      </c>
      <c r="M600" s="64" t="s">
        <v>183</v>
      </c>
      <c r="N600" s="1440">
        <v>41437</v>
      </c>
      <c r="O600" s="1429" t="s">
        <v>393</v>
      </c>
      <c r="P600" s="86" t="s">
        <v>187</v>
      </c>
      <c r="Q600" s="67" t="s">
        <v>1273</v>
      </c>
      <c r="R600" s="245">
        <v>115000</v>
      </c>
      <c r="U600" s="795"/>
      <c r="V600" s="795"/>
      <c r="W600" s="795"/>
    </row>
    <row r="601" spans="1:23" x14ac:dyDescent="0.2">
      <c r="A601" s="612">
        <v>2</v>
      </c>
      <c r="B601" s="1427">
        <v>39899</v>
      </c>
      <c r="C601" s="1432" t="s">
        <v>1000</v>
      </c>
      <c r="D601" s="1431" t="s">
        <v>990</v>
      </c>
      <c r="E601" s="1441" t="s">
        <v>854</v>
      </c>
      <c r="F601" s="90" t="s">
        <v>241</v>
      </c>
      <c r="G601" s="74">
        <v>30000000</v>
      </c>
      <c r="H601" s="84" t="s">
        <v>13</v>
      </c>
      <c r="I601" s="48"/>
      <c r="J601" s="85"/>
      <c r="K601" s="373"/>
      <c r="L601" s="53" t="str">
        <f t="shared" si="17"/>
        <v/>
      </c>
      <c r="M601" s="64"/>
      <c r="N601" s="1440"/>
      <c r="O601" s="1429"/>
      <c r="P601" s="86"/>
      <c r="Q601" s="67"/>
      <c r="R601" s="245"/>
      <c r="U601" s="795"/>
      <c r="V601" s="795"/>
      <c r="W601" s="795"/>
    </row>
    <row r="602" spans="1:23" x14ac:dyDescent="0.2">
      <c r="A602" s="612">
        <v>2</v>
      </c>
      <c r="B602" s="1427">
        <v>39899</v>
      </c>
      <c r="C602" s="1432" t="s">
        <v>979</v>
      </c>
      <c r="D602" s="1431" t="s">
        <v>991</v>
      </c>
      <c r="E602" s="1441" t="s">
        <v>729</v>
      </c>
      <c r="F602" s="90" t="s">
        <v>241</v>
      </c>
      <c r="G602" s="74">
        <v>1700000</v>
      </c>
      <c r="H602" s="84" t="s">
        <v>13</v>
      </c>
      <c r="I602" s="48"/>
      <c r="J602" s="85"/>
      <c r="K602" s="373"/>
      <c r="L602" s="53" t="str">
        <f t="shared" si="17"/>
        <v/>
      </c>
      <c r="M602" s="64"/>
      <c r="N602" s="1440"/>
      <c r="O602" s="1429"/>
      <c r="P602" s="86"/>
      <c r="Q602" s="67"/>
      <c r="R602" s="245"/>
      <c r="U602" s="795"/>
      <c r="V602" s="795"/>
      <c r="W602" s="795"/>
    </row>
    <row r="603" spans="1:23" ht="28.5" x14ac:dyDescent="0.2">
      <c r="A603" s="612" t="s">
        <v>2045</v>
      </c>
      <c r="B603" s="1427">
        <v>39906</v>
      </c>
      <c r="C603" s="1432" t="s">
        <v>1034</v>
      </c>
      <c r="D603" s="1431" t="s">
        <v>1973</v>
      </c>
      <c r="E603" s="1441" t="s">
        <v>942</v>
      </c>
      <c r="F603" s="46" t="s">
        <v>286</v>
      </c>
      <c r="G603" s="74">
        <v>10958000</v>
      </c>
      <c r="H603" s="84" t="s">
        <v>13</v>
      </c>
      <c r="I603" s="48">
        <v>41073</v>
      </c>
      <c r="J603" s="85">
        <v>90</v>
      </c>
      <c r="K603" s="373">
        <v>9931326.9000000004</v>
      </c>
      <c r="L603" s="53">
        <v>0</v>
      </c>
      <c r="M603" s="64" t="s">
        <v>1013</v>
      </c>
      <c r="N603" s="1440">
        <v>41311</v>
      </c>
      <c r="O603" s="1429" t="s">
        <v>1013</v>
      </c>
      <c r="P603" s="86"/>
      <c r="Q603" s="67" t="s">
        <v>1273</v>
      </c>
      <c r="R603" s="245">
        <v>266041.78000000003</v>
      </c>
      <c r="U603" s="795"/>
      <c r="V603" s="795"/>
      <c r="W603" s="795"/>
    </row>
    <row r="604" spans="1:23" s="92" customFormat="1" ht="28.5" x14ac:dyDescent="0.2">
      <c r="A604" s="612" t="s">
        <v>1445</v>
      </c>
      <c r="B604" s="1427">
        <v>39906</v>
      </c>
      <c r="C604" s="1432" t="s">
        <v>1018</v>
      </c>
      <c r="D604" s="1431" t="s">
        <v>1024</v>
      </c>
      <c r="E604" s="1441" t="s">
        <v>756</v>
      </c>
      <c r="F604" s="90" t="s">
        <v>393</v>
      </c>
      <c r="G604" s="74">
        <v>2795000</v>
      </c>
      <c r="H604" s="84" t="s">
        <v>13</v>
      </c>
      <c r="I604" s="48">
        <v>40403</v>
      </c>
      <c r="J604" s="85">
        <v>4</v>
      </c>
      <c r="K604" s="373">
        <v>2795000</v>
      </c>
      <c r="L604" s="53">
        <f t="shared" si="17"/>
        <v>0</v>
      </c>
      <c r="M604" s="301" t="s">
        <v>333</v>
      </c>
      <c r="N604" s="302" t="s">
        <v>333</v>
      </c>
      <c r="O604" s="1429" t="s">
        <v>333</v>
      </c>
      <c r="P604" s="303"/>
      <c r="Q604" s="835" t="s">
        <v>1216</v>
      </c>
      <c r="R604" s="245" t="s">
        <v>333</v>
      </c>
      <c r="U604" s="795"/>
      <c r="V604" s="795"/>
      <c r="W604" s="795"/>
    </row>
    <row r="605" spans="1:23" x14ac:dyDescent="0.2">
      <c r="A605" s="611" t="s">
        <v>1883</v>
      </c>
      <c r="B605" s="1427">
        <v>39906</v>
      </c>
      <c r="C605" s="1432" t="s">
        <v>1031</v>
      </c>
      <c r="D605" s="1431" t="s">
        <v>1025</v>
      </c>
      <c r="E605" s="1441" t="s">
        <v>737</v>
      </c>
      <c r="F605" s="90" t="s">
        <v>241</v>
      </c>
      <c r="G605" s="74">
        <v>3100000</v>
      </c>
      <c r="H605" s="84" t="s">
        <v>13</v>
      </c>
      <c r="I605" s="48">
        <v>40801</v>
      </c>
      <c r="J605" s="85">
        <v>50</v>
      </c>
      <c r="K605" s="373">
        <v>3100000</v>
      </c>
      <c r="L605" s="53">
        <f t="shared" si="17"/>
        <v>0</v>
      </c>
      <c r="M605" s="64" t="s">
        <v>183</v>
      </c>
      <c r="N605" s="1440">
        <v>40801</v>
      </c>
      <c r="O605" s="1429" t="s">
        <v>393</v>
      </c>
      <c r="P605" s="86" t="s">
        <v>187</v>
      </c>
      <c r="Q605" s="67" t="s">
        <v>1273</v>
      </c>
      <c r="R605" s="245">
        <v>155000</v>
      </c>
      <c r="U605" s="795"/>
      <c r="V605" s="795"/>
      <c r="W605" s="795"/>
    </row>
    <row r="606" spans="1:23" x14ac:dyDescent="0.2">
      <c r="A606" s="611" t="s">
        <v>2378</v>
      </c>
      <c r="B606" s="1427">
        <v>39906</v>
      </c>
      <c r="C606" s="1432" t="s">
        <v>1019</v>
      </c>
      <c r="D606" s="1431" t="s">
        <v>751</v>
      </c>
      <c r="E606" s="1441" t="s">
        <v>737</v>
      </c>
      <c r="F606" s="90" t="s">
        <v>241</v>
      </c>
      <c r="G606" s="74">
        <v>8600000</v>
      </c>
      <c r="H606" s="84" t="s">
        <v>13</v>
      </c>
      <c r="I606" s="48">
        <v>41393</v>
      </c>
      <c r="J606" s="85">
        <v>242</v>
      </c>
      <c r="K606" s="373">
        <v>8366452.3799999999</v>
      </c>
      <c r="L606" s="53">
        <v>0</v>
      </c>
      <c r="M606" s="64" t="s">
        <v>183</v>
      </c>
      <c r="N606" s="1440">
        <v>41393</v>
      </c>
      <c r="O606" s="1429" t="s">
        <v>393</v>
      </c>
      <c r="P606" s="86" t="s">
        <v>187</v>
      </c>
      <c r="Q606" s="67" t="s">
        <v>1966</v>
      </c>
      <c r="R606" s="245">
        <v>426338.55</v>
      </c>
      <c r="U606" s="795"/>
      <c r="V606" s="795"/>
      <c r="W606" s="795"/>
    </row>
    <row r="607" spans="1:23" x14ac:dyDescent="0.2">
      <c r="A607" s="611">
        <v>2</v>
      </c>
      <c r="B607" s="1427">
        <v>39906</v>
      </c>
      <c r="C607" s="1432" t="s">
        <v>1020</v>
      </c>
      <c r="D607" s="1431" t="s">
        <v>1026</v>
      </c>
      <c r="E607" s="1441" t="s">
        <v>842</v>
      </c>
      <c r="F607" s="90" t="s">
        <v>241</v>
      </c>
      <c r="G607" s="74">
        <v>2117000</v>
      </c>
      <c r="H607" s="84" t="s">
        <v>13</v>
      </c>
      <c r="I607" s="48">
        <v>41003</v>
      </c>
      <c r="J607" s="85">
        <v>4</v>
      </c>
      <c r="K607" s="373">
        <v>2117000</v>
      </c>
      <c r="L607" s="53">
        <f t="shared" si="17"/>
        <v>0</v>
      </c>
      <c r="M607" s="64" t="s">
        <v>183</v>
      </c>
      <c r="N607" s="1440">
        <v>41003</v>
      </c>
      <c r="O607" s="1429" t="s">
        <v>393</v>
      </c>
      <c r="P607" s="86" t="s">
        <v>187</v>
      </c>
      <c r="Q607" s="67" t="s">
        <v>1273</v>
      </c>
      <c r="R607" s="245">
        <v>106000</v>
      </c>
      <c r="U607" s="795"/>
      <c r="V607" s="795"/>
      <c r="W607" s="795"/>
    </row>
    <row r="608" spans="1:23" x14ac:dyDescent="0.2">
      <c r="A608" s="611" t="s">
        <v>2035</v>
      </c>
      <c r="B608" s="1427">
        <v>39906</v>
      </c>
      <c r="C608" s="1432" t="s">
        <v>1021</v>
      </c>
      <c r="D608" s="1431" t="s">
        <v>1027</v>
      </c>
      <c r="E608" s="1441" t="s">
        <v>744</v>
      </c>
      <c r="F608" s="90" t="s">
        <v>241</v>
      </c>
      <c r="G608" s="74">
        <v>7260000</v>
      </c>
      <c r="H608" s="84" t="s">
        <v>13</v>
      </c>
      <c r="I608" s="48">
        <v>41135</v>
      </c>
      <c r="J608" s="85">
        <v>84</v>
      </c>
      <c r="K608" s="373">
        <v>2904000</v>
      </c>
      <c r="L608" s="53">
        <v>0</v>
      </c>
      <c r="M608" s="64" t="s">
        <v>183</v>
      </c>
      <c r="N608" s="1440">
        <v>41135</v>
      </c>
      <c r="O608" s="1429" t="s">
        <v>393</v>
      </c>
      <c r="P608" s="86" t="s">
        <v>2035</v>
      </c>
      <c r="Q608" s="67"/>
      <c r="R608" s="245">
        <v>0</v>
      </c>
      <c r="U608" s="795"/>
      <c r="V608" s="795"/>
      <c r="W608" s="795"/>
    </row>
    <row r="609" spans="1:23" x14ac:dyDescent="0.2">
      <c r="A609" s="611" t="s">
        <v>2209</v>
      </c>
      <c r="B609" s="1427">
        <v>39906</v>
      </c>
      <c r="C609" s="1432" t="s">
        <v>1022</v>
      </c>
      <c r="D609" s="1431" t="s">
        <v>1028</v>
      </c>
      <c r="E609" s="1441" t="s">
        <v>756</v>
      </c>
      <c r="F609" s="90" t="s">
        <v>241</v>
      </c>
      <c r="G609" s="74">
        <v>2765000</v>
      </c>
      <c r="H609" s="84" t="s">
        <v>13</v>
      </c>
      <c r="I609" s="48">
        <v>41242</v>
      </c>
      <c r="J609" s="85">
        <v>175</v>
      </c>
      <c r="K609" s="373">
        <v>2053012.5</v>
      </c>
      <c r="L609" s="53">
        <v>0</v>
      </c>
      <c r="M609" s="64" t="s">
        <v>183</v>
      </c>
      <c r="N609" s="1440">
        <v>41242</v>
      </c>
      <c r="O609" s="1429" t="s">
        <v>393</v>
      </c>
      <c r="P609" s="86" t="s">
        <v>187</v>
      </c>
      <c r="Q609" s="67" t="s">
        <v>1966</v>
      </c>
      <c r="R609" s="245">
        <v>124665.75</v>
      </c>
      <c r="U609" s="795"/>
      <c r="V609" s="795"/>
      <c r="W609" s="795"/>
    </row>
    <row r="610" spans="1:23" x14ac:dyDescent="0.2">
      <c r="A610" s="611">
        <v>2</v>
      </c>
      <c r="B610" s="1427">
        <v>39906</v>
      </c>
      <c r="C610" s="1432" t="s">
        <v>1033</v>
      </c>
      <c r="D610" s="1431" t="s">
        <v>1029</v>
      </c>
      <c r="E610" s="1441" t="s">
        <v>753</v>
      </c>
      <c r="F610" s="90" t="s">
        <v>241</v>
      </c>
      <c r="G610" s="74">
        <v>2800000</v>
      </c>
      <c r="H610" s="84" t="s">
        <v>13</v>
      </c>
      <c r="I610" s="48"/>
      <c r="J610" s="85"/>
      <c r="K610" s="373"/>
      <c r="L610" s="53" t="str">
        <f t="shared" si="17"/>
        <v/>
      </c>
      <c r="M610" s="64"/>
      <c r="N610" s="1440"/>
      <c r="O610" s="1429"/>
      <c r="P610" s="86"/>
      <c r="Q610" s="67"/>
      <c r="R610" s="245"/>
      <c r="U610" s="795"/>
      <c r="V610" s="795"/>
      <c r="W610" s="795"/>
    </row>
    <row r="611" spans="1:23" x14ac:dyDescent="0.2">
      <c r="A611" s="611">
        <v>2</v>
      </c>
      <c r="B611" s="1427">
        <v>39906</v>
      </c>
      <c r="C611" s="1432" t="s">
        <v>1023</v>
      </c>
      <c r="D611" s="1431" t="s">
        <v>881</v>
      </c>
      <c r="E611" s="1441" t="s">
        <v>724</v>
      </c>
      <c r="F611" s="90" t="s">
        <v>241</v>
      </c>
      <c r="G611" s="74">
        <v>12725000</v>
      </c>
      <c r="H611" s="84" t="s">
        <v>13</v>
      </c>
      <c r="I611" s="48"/>
      <c r="J611" s="85"/>
      <c r="K611" s="373"/>
      <c r="L611" s="53" t="str">
        <f t="shared" si="17"/>
        <v/>
      </c>
      <c r="M611" s="64"/>
      <c r="N611" s="1440"/>
      <c r="O611" s="1429"/>
      <c r="P611" s="86"/>
      <c r="Q611" s="67"/>
      <c r="R611" s="245"/>
      <c r="U611" s="795"/>
      <c r="V611" s="795"/>
      <c r="W611" s="795"/>
    </row>
    <row r="612" spans="1:23" x14ac:dyDescent="0.2">
      <c r="A612" s="611">
        <v>2</v>
      </c>
      <c r="B612" s="1427">
        <v>39906</v>
      </c>
      <c r="C612" s="1432" t="s">
        <v>1032</v>
      </c>
      <c r="D612" s="1431" t="s">
        <v>1030</v>
      </c>
      <c r="E612" s="1441" t="s">
        <v>796</v>
      </c>
      <c r="F612" s="319" t="s">
        <v>241</v>
      </c>
      <c r="G612" s="74">
        <v>1706000</v>
      </c>
      <c r="H612" s="84" t="s">
        <v>13</v>
      </c>
      <c r="I612" s="48"/>
      <c r="J612" s="85"/>
      <c r="K612" s="373"/>
      <c r="L612" s="53" t="str">
        <f t="shared" si="17"/>
        <v/>
      </c>
      <c r="M612" s="64"/>
      <c r="N612" s="1440"/>
      <c r="O612" s="1429"/>
      <c r="P612" s="86"/>
      <c r="Q612" s="67"/>
      <c r="R612" s="245"/>
      <c r="U612" s="795"/>
      <c r="V612" s="795"/>
      <c r="W612" s="795"/>
    </row>
    <row r="613" spans="1:23" x14ac:dyDescent="0.2">
      <c r="A613" s="611" t="s">
        <v>279</v>
      </c>
      <c r="B613" s="1427">
        <v>39913</v>
      </c>
      <c r="C613" s="1432" t="s">
        <v>1037</v>
      </c>
      <c r="D613" s="1431" t="s">
        <v>1038</v>
      </c>
      <c r="E613" s="94" t="s">
        <v>1039</v>
      </c>
      <c r="F613" s="319" t="s">
        <v>393</v>
      </c>
      <c r="G613" s="74">
        <v>9439000</v>
      </c>
      <c r="H613" s="84" t="s">
        <v>13</v>
      </c>
      <c r="I613" s="48"/>
      <c r="J613" s="85"/>
      <c r="K613" s="373"/>
      <c r="L613" s="53" t="str">
        <f t="shared" si="17"/>
        <v/>
      </c>
      <c r="M613" s="64"/>
      <c r="N613" s="1440"/>
      <c r="O613" s="1429"/>
      <c r="P613" s="86"/>
      <c r="Q613" s="67"/>
      <c r="R613" s="245"/>
      <c r="U613" s="795"/>
      <c r="V613" s="795"/>
      <c r="W613" s="795"/>
    </row>
    <row r="614" spans="1:23" ht="28.5" x14ac:dyDescent="0.2">
      <c r="A614" s="611" t="s">
        <v>2248</v>
      </c>
      <c r="B614" s="1427">
        <v>39913</v>
      </c>
      <c r="C614" s="1431" t="s">
        <v>2266</v>
      </c>
      <c r="D614" s="1431" t="s">
        <v>388</v>
      </c>
      <c r="E614" s="94" t="s">
        <v>719</v>
      </c>
      <c r="F614" s="319" t="s">
        <v>241</v>
      </c>
      <c r="G614" s="74">
        <v>2211000</v>
      </c>
      <c r="H614" s="84" t="s">
        <v>13</v>
      </c>
      <c r="I614" s="48">
        <v>41263</v>
      </c>
      <c r="J614" s="85">
        <v>188</v>
      </c>
      <c r="K614" s="373">
        <v>2017453.33</v>
      </c>
      <c r="L614" s="53">
        <v>0</v>
      </c>
      <c r="M614" s="64" t="s">
        <v>183</v>
      </c>
      <c r="N614" s="1440">
        <v>41263</v>
      </c>
      <c r="O614" s="1429" t="s">
        <v>393</v>
      </c>
      <c r="P614" s="86" t="s">
        <v>187</v>
      </c>
      <c r="Q614" s="67" t="s">
        <v>1966</v>
      </c>
      <c r="R614" s="245">
        <v>90461.65</v>
      </c>
      <c r="U614" s="795"/>
      <c r="V614" s="795"/>
      <c r="W614" s="795"/>
    </row>
    <row r="615" spans="1:23" x14ac:dyDescent="0.2">
      <c r="A615" s="611">
        <v>2</v>
      </c>
      <c r="B615" s="1427">
        <v>39913</v>
      </c>
      <c r="C615" s="1432" t="s">
        <v>1040</v>
      </c>
      <c r="D615" s="1431" t="s">
        <v>1041</v>
      </c>
      <c r="E615" s="94" t="s">
        <v>717</v>
      </c>
      <c r="F615" s="319" t="s">
        <v>241</v>
      </c>
      <c r="G615" s="74">
        <v>4000000</v>
      </c>
      <c r="H615" s="84" t="s">
        <v>13</v>
      </c>
      <c r="I615" s="48">
        <v>40786</v>
      </c>
      <c r="J615" s="85">
        <v>4</v>
      </c>
      <c r="K615" s="373">
        <v>4000000</v>
      </c>
      <c r="L615" s="53">
        <f t="shared" si="17"/>
        <v>0</v>
      </c>
      <c r="M615" s="64" t="s">
        <v>183</v>
      </c>
      <c r="N615" s="1440">
        <v>40786</v>
      </c>
      <c r="O615" s="1429" t="s">
        <v>393</v>
      </c>
      <c r="P615" s="86" t="s">
        <v>187</v>
      </c>
      <c r="Q615" s="67" t="s">
        <v>1273</v>
      </c>
      <c r="R615" s="245">
        <v>200000</v>
      </c>
      <c r="U615" s="795"/>
      <c r="V615" s="795"/>
      <c r="W615" s="795"/>
    </row>
    <row r="616" spans="1:23" x14ac:dyDescent="0.2">
      <c r="A616" s="611">
        <v>2</v>
      </c>
      <c r="B616" s="1427">
        <v>39913</v>
      </c>
      <c r="C616" s="1432" t="s">
        <v>1042</v>
      </c>
      <c r="D616" s="1431" t="s">
        <v>599</v>
      </c>
      <c r="E616" s="94" t="s">
        <v>733</v>
      </c>
      <c r="F616" s="319" t="s">
        <v>241</v>
      </c>
      <c r="G616" s="74">
        <v>5100000</v>
      </c>
      <c r="H616" s="84" t="s">
        <v>13</v>
      </c>
      <c r="I616" s="48"/>
      <c r="J616" s="85"/>
      <c r="K616" s="373"/>
      <c r="L616" s="53" t="str">
        <f t="shared" si="17"/>
        <v/>
      </c>
      <c r="M616" s="64"/>
      <c r="N616" s="1440"/>
      <c r="O616" s="1429"/>
      <c r="P616" s="86"/>
      <c r="Q616" s="67"/>
      <c r="R616" s="245"/>
      <c r="U616" s="795"/>
      <c r="V616" s="795"/>
      <c r="W616" s="795"/>
    </row>
    <row r="617" spans="1:23" x14ac:dyDescent="0.2">
      <c r="A617" s="611">
        <v>2</v>
      </c>
      <c r="B617" s="1427">
        <v>39913</v>
      </c>
      <c r="C617" s="1432" t="s">
        <v>1043</v>
      </c>
      <c r="D617" s="1431" t="s">
        <v>1044</v>
      </c>
      <c r="E617" s="94" t="s">
        <v>717</v>
      </c>
      <c r="F617" s="319" t="s">
        <v>241</v>
      </c>
      <c r="G617" s="74">
        <v>2040000</v>
      </c>
      <c r="H617" s="84" t="s">
        <v>13</v>
      </c>
      <c r="I617" s="48"/>
      <c r="J617" s="85"/>
      <c r="K617" s="373"/>
      <c r="L617" s="53" t="str">
        <f t="shared" si="17"/>
        <v/>
      </c>
      <c r="M617" s="64"/>
      <c r="N617" s="1440"/>
      <c r="O617" s="1429"/>
      <c r="P617" s="86"/>
      <c r="Q617" s="67"/>
      <c r="R617" s="245"/>
      <c r="U617" s="795"/>
      <c r="V617" s="795"/>
      <c r="W617" s="795"/>
    </row>
    <row r="618" spans="1:23" ht="15" customHeight="1" x14ac:dyDescent="0.2">
      <c r="A618" s="611"/>
      <c r="B618" s="1427">
        <v>39920</v>
      </c>
      <c r="C618" s="1432" t="s">
        <v>1048</v>
      </c>
      <c r="D618" s="1431" t="s">
        <v>1053</v>
      </c>
      <c r="E618" s="94" t="s">
        <v>441</v>
      </c>
      <c r="F618" s="319" t="s">
        <v>286</v>
      </c>
      <c r="G618" s="74">
        <v>13179000</v>
      </c>
      <c r="H618" s="84" t="s">
        <v>13</v>
      </c>
      <c r="I618" s="48"/>
      <c r="J618" s="85"/>
      <c r="K618" s="373"/>
      <c r="L618" s="53" t="str">
        <f t="shared" si="17"/>
        <v/>
      </c>
      <c r="M618" s="64"/>
      <c r="N618" s="1440"/>
      <c r="O618" s="1429"/>
      <c r="P618" s="86"/>
      <c r="Q618" s="67"/>
      <c r="R618" s="245"/>
      <c r="U618" s="795"/>
      <c r="V618" s="795"/>
      <c r="W618" s="795"/>
    </row>
    <row r="619" spans="1:23" x14ac:dyDescent="0.2">
      <c r="A619" s="611" t="s">
        <v>1880</v>
      </c>
      <c r="B619" s="1427">
        <v>39920</v>
      </c>
      <c r="C619" s="1432" t="s">
        <v>1049</v>
      </c>
      <c r="D619" s="1431" t="s">
        <v>1054</v>
      </c>
      <c r="E619" s="94" t="s">
        <v>758</v>
      </c>
      <c r="F619" s="319" t="s">
        <v>241</v>
      </c>
      <c r="G619" s="74">
        <v>9960000</v>
      </c>
      <c r="H619" s="84" t="s">
        <v>13</v>
      </c>
      <c r="I619" s="48">
        <v>40787</v>
      </c>
      <c r="J619" s="85">
        <v>49</v>
      </c>
      <c r="K619" s="373">
        <v>9960000</v>
      </c>
      <c r="L619" s="53">
        <f t="shared" si="17"/>
        <v>0</v>
      </c>
      <c r="M619" s="64" t="s">
        <v>183</v>
      </c>
      <c r="N619" s="1440">
        <v>40787</v>
      </c>
      <c r="O619" s="1429" t="s">
        <v>393</v>
      </c>
      <c r="P619" s="86" t="s">
        <v>187</v>
      </c>
      <c r="Q619" s="67" t="s">
        <v>1273</v>
      </c>
      <c r="R619" s="245">
        <v>498000</v>
      </c>
      <c r="U619" s="795"/>
      <c r="V619" s="795"/>
      <c r="W619" s="795"/>
    </row>
    <row r="620" spans="1:23" x14ac:dyDescent="0.2">
      <c r="A620" s="611" t="s">
        <v>1889</v>
      </c>
      <c r="B620" s="1427">
        <v>39920</v>
      </c>
      <c r="C620" s="1432" t="s">
        <v>1050</v>
      </c>
      <c r="D620" s="1431" t="s">
        <v>1055</v>
      </c>
      <c r="E620" s="94" t="s">
        <v>782</v>
      </c>
      <c r="F620" s="319" t="s">
        <v>241</v>
      </c>
      <c r="G620" s="74">
        <v>3800000</v>
      </c>
      <c r="H620" s="84" t="s">
        <v>13</v>
      </c>
      <c r="I620" s="48"/>
      <c r="J620" s="85"/>
      <c r="K620" s="373"/>
      <c r="L620" s="53" t="str">
        <f t="shared" si="17"/>
        <v/>
      </c>
      <c r="M620" s="64"/>
      <c r="N620" s="1440"/>
      <c r="O620" s="1429"/>
      <c r="P620" s="86"/>
      <c r="Q620" s="67"/>
      <c r="R620" s="245"/>
      <c r="U620" s="795"/>
      <c r="V620" s="795"/>
      <c r="W620" s="795"/>
    </row>
    <row r="621" spans="1:23" x14ac:dyDescent="0.2">
      <c r="A621" s="1417">
        <v>2</v>
      </c>
      <c r="B621" s="1463">
        <v>39920</v>
      </c>
      <c r="C621" s="1479" t="s">
        <v>1051</v>
      </c>
      <c r="D621" s="1487" t="s">
        <v>1056</v>
      </c>
      <c r="E621" s="1475" t="s">
        <v>859</v>
      </c>
      <c r="F621" s="1491" t="s">
        <v>241</v>
      </c>
      <c r="G621" s="1471">
        <v>3690000</v>
      </c>
      <c r="H621" s="1477" t="s">
        <v>13</v>
      </c>
      <c r="I621" s="48">
        <v>40975</v>
      </c>
      <c r="J621" s="85">
        <v>4</v>
      </c>
      <c r="K621" s="373">
        <v>250000</v>
      </c>
      <c r="L621" s="53">
        <f t="shared" si="17"/>
        <v>3440000</v>
      </c>
      <c r="M621" s="64" t="s">
        <v>183</v>
      </c>
      <c r="N621" s="1512"/>
      <c r="O621" s="1453"/>
      <c r="P621" s="1455"/>
      <c r="Q621" s="1457"/>
      <c r="R621" s="1506"/>
      <c r="U621" s="795"/>
      <c r="V621" s="795"/>
      <c r="W621" s="795"/>
    </row>
    <row r="622" spans="1:23" x14ac:dyDescent="0.2">
      <c r="A622" s="1444"/>
      <c r="B622" s="1485"/>
      <c r="C622" s="1486"/>
      <c r="D622" s="1488"/>
      <c r="E622" s="1490"/>
      <c r="F622" s="1492"/>
      <c r="G622" s="1494"/>
      <c r="H622" s="1495"/>
      <c r="I622" s="48">
        <v>41143</v>
      </c>
      <c r="J622" s="85">
        <v>4</v>
      </c>
      <c r="K622" s="373">
        <v>250000</v>
      </c>
      <c r="L622" s="53">
        <f>L621-K622</f>
        <v>3190000</v>
      </c>
      <c r="M622" s="64" t="s">
        <v>183</v>
      </c>
      <c r="N622" s="1521"/>
      <c r="O622" s="1510"/>
      <c r="P622" s="1511"/>
      <c r="Q622" s="1508"/>
      <c r="R622" s="1509"/>
      <c r="U622" s="795"/>
      <c r="V622" s="795"/>
      <c r="W622" s="795"/>
    </row>
    <row r="623" spans="1:23" x14ac:dyDescent="0.2">
      <c r="A623" s="1444"/>
      <c r="B623" s="1485"/>
      <c r="C623" s="1486"/>
      <c r="D623" s="1488"/>
      <c r="E623" s="1490"/>
      <c r="F623" s="1492"/>
      <c r="G623" s="1494"/>
      <c r="H623" s="1495"/>
      <c r="I623" s="48">
        <v>41248</v>
      </c>
      <c r="J623" s="85">
        <v>4</v>
      </c>
      <c r="K623" s="373">
        <v>250000</v>
      </c>
      <c r="L623" s="53">
        <f>L622-K623</f>
        <v>2940000</v>
      </c>
      <c r="M623" s="64" t="s">
        <v>183</v>
      </c>
      <c r="N623" s="1521"/>
      <c r="O623" s="1510"/>
      <c r="P623" s="1511"/>
      <c r="Q623" s="1508"/>
      <c r="R623" s="1509"/>
      <c r="U623" s="795"/>
      <c r="V623" s="795"/>
      <c r="W623" s="795"/>
    </row>
    <row r="624" spans="1:23" x14ac:dyDescent="0.2">
      <c r="A624" s="1444"/>
      <c r="B624" s="1485"/>
      <c r="C624" s="1486"/>
      <c r="D624" s="1488"/>
      <c r="E624" s="1490"/>
      <c r="F624" s="1492"/>
      <c r="G624" s="1494"/>
      <c r="H624" s="1495"/>
      <c r="I624" s="1292">
        <v>41402</v>
      </c>
      <c r="J624" s="85">
        <v>4</v>
      </c>
      <c r="K624" s="373">
        <v>500000</v>
      </c>
      <c r="L624" s="1298">
        <f>L623-K624</f>
        <v>2440000</v>
      </c>
      <c r="M624" s="64" t="s">
        <v>183</v>
      </c>
      <c r="N624" s="1513"/>
      <c r="O624" s="1454"/>
      <c r="P624" s="1456"/>
      <c r="Q624" s="1458"/>
      <c r="R624" s="1507"/>
      <c r="U624" s="795"/>
      <c r="V624" s="795"/>
      <c r="W624" s="795"/>
    </row>
    <row r="625" spans="1:23" x14ac:dyDescent="0.2">
      <c r="A625" s="1418"/>
      <c r="B625" s="1464"/>
      <c r="C625" s="1480"/>
      <c r="D625" s="1489"/>
      <c r="E625" s="1476"/>
      <c r="F625" s="1493"/>
      <c r="G625" s="1472"/>
      <c r="H625" s="1478"/>
      <c r="I625" s="1299">
        <v>41430</v>
      </c>
      <c r="J625" s="85">
        <v>4</v>
      </c>
      <c r="K625" s="373">
        <v>2440000</v>
      </c>
      <c r="L625" s="1300">
        <f>L624-K625</f>
        <v>0</v>
      </c>
      <c r="M625" s="64" t="s">
        <v>183</v>
      </c>
      <c r="N625" s="1398">
        <v>41430</v>
      </c>
      <c r="O625" s="1429" t="s">
        <v>393</v>
      </c>
      <c r="P625" s="86" t="s">
        <v>187</v>
      </c>
      <c r="Q625" s="67" t="s">
        <v>1273</v>
      </c>
      <c r="R625" s="1301">
        <v>185000</v>
      </c>
      <c r="U625" s="795"/>
      <c r="V625" s="795"/>
      <c r="W625" s="795"/>
    </row>
    <row r="626" spans="1:23" x14ac:dyDescent="0.2">
      <c r="A626" s="611">
        <v>2</v>
      </c>
      <c r="B626" s="1427">
        <v>39920</v>
      </c>
      <c r="C626" s="1432" t="s">
        <v>1052</v>
      </c>
      <c r="D626" s="1431" t="s">
        <v>84</v>
      </c>
      <c r="E626" s="94" t="s">
        <v>85</v>
      </c>
      <c r="F626" s="319" t="s">
        <v>241</v>
      </c>
      <c r="G626" s="74">
        <v>7500000</v>
      </c>
      <c r="H626" s="84" t="s">
        <v>13</v>
      </c>
      <c r="I626" s="48"/>
      <c r="J626" s="85"/>
      <c r="K626" s="373"/>
      <c r="L626" s="53" t="str">
        <f t="shared" si="17"/>
        <v/>
      </c>
      <c r="M626" s="64"/>
      <c r="N626" s="1440"/>
      <c r="O626" s="1429"/>
      <c r="P626" s="86"/>
      <c r="Q626" s="67"/>
      <c r="R626" s="245"/>
      <c r="U626" s="795"/>
      <c r="V626" s="795"/>
      <c r="W626" s="795"/>
    </row>
    <row r="627" spans="1:23" x14ac:dyDescent="0.2">
      <c r="A627" s="611">
        <v>2</v>
      </c>
      <c r="B627" s="1427">
        <v>39920</v>
      </c>
      <c r="C627" s="1432" t="s">
        <v>1057</v>
      </c>
      <c r="D627" s="1431" t="s">
        <v>759</v>
      </c>
      <c r="E627" s="94" t="s">
        <v>744</v>
      </c>
      <c r="F627" s="319" t="s">
        <v>241</v>
      </c>
      <c r="G627" s="74">
        <v>2816000</v>
      </c>
      <c r="H627" s="84" t="s">
        <v>13</v>
      </c>
      <c r="I627" s="305"/>
      <c r="J627" s="85"/>
      <c r="K627" s="373"/>
      <c r="L627" s="53" t="str">
        <f t="shared" si="17"/>
        <v/>
      </c>
      <c r="M627" s="64"/>
      <c r="N627" s="1440"/>
      <c r="O627" s="1429"/>
      <c r="P627" s="86"/>
      <c r="Q627" s="67"/>
      <c r="R627" s="245"/>
      <c r="U627" s="795"/>
      <c r="V627" s="795"/>
      <c r="W627" s="795"/>
    </row>
    <row r="628" spans="1:23" x14ac:dyDescent="0.2">
      <c r="A628" s="611">
        <v>121</v>
      </c>
      <c r="B628" s="1427">
        <v>39927</v>
      </c>
      <c r="C628" s="1432" t="s">
        <v>182</v>
      </c>
      <c r="D628" s="1431" t="s">
        <v>1069</v>
      </c>
      <c r="E628" s="94" t="s">
        <v>323</v>
      </c>
      <c r="F628" s="319" t="s">
        <v>286</v>
      </c>
      <c r="G628" s="74">
        <v>11000000</v>
      </c>
      <c r="H628" s="84" t="s">
        <v>13</v>
      </c>
      <c r="I628" s="305">
        <v>41144</v>
      </c>
      <c r="J628" s="85">
        <v>121</v>
      </c>
      <c r="K628" s="373">
        <v>10380905.15</v>
      </c>
      <c r="L628" s="53">
        <v>0</v>
      </c>
      <c r="M628" s="64" t="s">
        <v>1013</v>
      </c>
      <c r="N628" s="1440">
        <v>41262</v>
      </c>
      <c r="O628" s="1429" t="s">
        <v>1013</v>
      </c>
      <c r="P628" s="86"/>
      <c r="Q628" s="67" t="s">
        <v>1273</v>
      </c>
      <c r="R628" s="245">
        <v>1300000</v>
      </c>
      <c r="U628" s="795"/>
      <c r="V628" s="795"/>
      <c r="W628" s="795"/>
    </row>
    <row r="629" spans="1:23" x14ac:dyDescent="0.2">
      <c r="A629" s="611" t="s">
        <v>1880</v>
      </c>
      <c r="B629" s="1427">
        <v>39927</v>
      </c>
      <c r="C629" s="1432" t="s">
        <v>1061</v>
      </c>
      <c r="D629" s="1431" t="s">
        <v>1070</v>
      </c>
      <c r="E629" s="94" t="s">
        <v>323</v>
      </c>
      <c r="F629" s="319" t="s">
        <v>241</v>
      </c>
      <c r="G629" s="74">
        <v>1635000</v>
      </c>
      <c r="H629" s="84" t="s">
        <v>13</v>
      </c>
      <c r="I629" s="305">
        <v>40752</v>
      </c>
      <c r="J629" s="85">
        <v>49</v>
      </c>
      <c r="K629" s="373">
        <v>1635000</v>
      </c>
      <c r="L629" s="53">
        <f t="shared" si="17"/>
        <v>0</v>
      </c>
      <c r="M629" s="64" t="s">
        <v>183</v>
      </c>
      <c r="N629" s="1440">
        <v>40752</v>
      </c>
      <c r="O629" s="1429" t="s">
        <v>393</v>
      </c>
      <c r="P629" s="86" t="s">
        <v>187</v>
      </c>
      <c r="Q629" s="67" t="s">
        <v>1273</v>
      </c>
      <c r="R629" s="245">
        <v>82000</v>
      </c>
      <c r="U629" s="795"/>
      <c r="V629" s="795"/>
      <c r="W629" s="795"/>
    </row>
    <row r="630" spans="1:23" x14ac:dyDescent="0.2">
      <c r="A630" s="611">
        <v>2</v>
      </c>
      <c r="B630" s="1427">
        <v>39927</v>
      </c>
      <c r="C630" s="1432" t="s">
        <v>1062</v>
      </c>
      <c r="D630" s="1431" t="s">
        <v>1071</v>
      </c>
      <c r="E630" s="94" t="s">
        <v>801</v>
      </c>
      <c r="F630" s="319" t="s">
        <v>241</v>
      </c>
      <c r="G630" s="74">
        <v>1500000</v>
      </c>
      <c r="H630" s="84" t="s">
        <v>13</v>
      </c>
      <c r="I630" s="305">
        <v>41271</v>
      </c>
      <c r="J630" s="85">
        <v>4</v>
      </c>
      <c r="K630" s="373">
        <v>787500</v>
      </c>
      <c r="L630" s="53">
        <f t="shared" si="17"/>
        <v>712500</v>
      </c>
      <c r="M630" s="64" t="s">
        <v>183</v>
      </c>
      <c r="N630" s="1440"/>
      <c r="O630" s="1429"/>
      <c r="P630" s="86"/>
      <c r="Q630" s="67"/>
      <c r="R630" s="245"/>
      <c r="U630" s="795"/>
      <c r="V630" s="795"/>
      <c r="W630" s="795"/>
    </row>
    <row r="631" spans="1:23" x14ac:dyDescent="0.2">
      <c r="A631" s="611">
        <v>2</v>
      </c>
      <c r="B631" s="1427">
        <v>39927</v>
      </c>
      <c r="C631" s="1432" t="s">
        <v>1080</v>
      </c>
      <c r="D631" s="1431" t="s">
        <v>1072</v>
      </c>
      <c r="E631" s="94" t="s">
        <v>727</v>
      </c>
      <c r="F631" s="319" t="s">
        <v>241</v>
      </c>
      <c r="G631" s="74">
        <v>3216000</v>
      </c>
      <c r="H631" s="84" t="s">
        <v>13</v>
      </c>
      <c r="I631" s="305"/>
      <c r="J631" s="85"/>
      <c r="K631" s="373"/>
      <c r="L631" s="53" t="str">
        <f t="shared" si="17"/>
        <v/>
      </c>
      <c r="M631" s="64"/>
      <c r="N631" s="1440"/>
      <c r="O631" s="1429"/>
      <c r="P631" s="86"/>
      <c r="Q631" s="67"/>
      <c r="R631" s="245"/>
      <c r="U631" s="795"/>
      <c r="V631" s="795"/>
      <c r="W631" s="795"/>
    </row>
    <row r="632" spans="1:23" ht="33" x14ac:dyDescent="0.2">
      <c r="A632" s="611" t="s">
        <v>2030</v>
      </c>
      <c r="B632" s="1427">
        <v>39927</v>
      </c>
      <c r="C632" s="1432" t="s">
        <v>1063</v>
      </c>
      <c r="D632" s="1431" t="s">
        <v>1073</v>
      </c>
      <c r="E632" s="94" t="s">
        <v>740</v>
      </c>
      <c r="F632" s="319" t="s">
        <v>241</v>
      </c>
      <c r="G632" s="74">
        <v>12660000</v>
      </c>
      <c r="H632" s="84" t="s">
        <v>13</v>
      </c>
      <c r="I632" s="305">
        <v>41023</v>
      </c>
      <c r="J632" s="85">
        <v>83</v>
      </c>
      <c r="K632" s="373">
        <v>12660000</v>
      </c>
      <c r="L632" s="53">
        <f t="shared" si="17"/>
        <v>0</v>
      </c>
      <c r="M632" s="64" t="s">
        <v>183</v>
      </c>
      <c r="N632" s="1440">
        <v>41023</v>
      </c>
      <c r="O632" s="1429" t="s">
        <v>393</v>
      </c>
      <c r="P632" s="328" t="s">
        <v>2031</v>
      </c>
      <c r="Q632" s="67" t="s">
        <v>1273</v>
      </c>
      <c r="R632" s="245">
        <v>633000</v>
      </c>
      <c r="U632" s="795"/>
      <c r="V632" s="795"/>
      <c r="W632" s="795"/>
    </row>
    <row r="633" spans="1:23" x14ac:dyDescent="0.2">
      <c r="A633" s="611" t="s">
        <v>2363</v>
      </c>
      <c r="B633" s="1427">
        <v>39927</v>
      </c>
      <c r="C633" s="1432" t="s">
        <v>1064</v>
      </c>
      <c r="D633" s="1431" t="s">
        <v>1074</v>
      </c>
      <c r="E633" s="94" t="s">
        <v>771</v>
      </c>
      <c r="F633" s="319" t="s">
        <v>241</v>
      </c>
      <c r="G633" s="74">
        <v>1312000</v>
      </c>
      <c r="H633" s="84" t="s">
        <v>13</v>
      </c>
      <c r="I633" s="305"/>
      <c r="J633" s="85"/>
      <c r="K633" s="373"/>
      <c r="L633" s="53" t="str">
        <f t="shared" si="17"/>
        <v/>
      </c>
      <c r="M633" s="64"/>
      <c r="N633" s="1440"/>
      <c r="O633" s="1429"/>
      <c r="P633" s="86"/>
      <c r="Q633" s="67"/>
      <c r="R633" s="245"/>
      <c r="U633" s="795"/>
      <c r="V633" s="795"/>
      <c r="W633" s="795"/>
    </row>
    <row r="634" spans="1:23" x14ac:dyDescent="0.2">
      <c r="A634" s="1417">
        <v>2</v>
      </c>
      <c r="B634" s="1463">
        <v>39927</v>
      </c>
      <c r="C634" s="1479" t="s">
        <v>1081</v>
      </c>
      <c r="D634" s="1487" t="s">
        <v>1075</v>
      </c>
      <c r="E634" s="1475" t="s">
        <v>737</v>
      </c>
      <c r="F634" s="1500" t="s">
        <v>241</v>
      </c>
      <c r="G634" s="1471">
        <v>15000000</v>
      </c>
      <c r="H634" s="1477" t="s">
        <v>13</v>
      </c>
      <c r="I634" s="305">
        <v>41052</v>
      </c>
      <c r="J634" s="85">
        <v>4</v>
      </c>
      <c r="K634" s="373">
        <v>6000000</v>
      </c>
      <c r="L634" s="53">
        <f t="shared" si="17"/>
        <v>9000000</v>
      </c>
      <c r="M634" s="1518" t="s">
        <v>183</v>
      </c>
      <c r="N634" s="1512">
        <v>41388</v>
      </c>
      <c r="O634" s="1453" t="s">
        <v>393</v>
      </c>
      <c r="P634" s="1455" t="s">
        <v>187</v>
      </c>
      <c r="Q634" s="1457" t="s">
        <v>1273</v>
      </c>
      <c r="R634" s="1506">
        <v>750000</v>
      </c>
      <c r="U634" s="795"/>
      <c r="V634" s="795"/>
      <c r="W634" s="795"/>
    </row>
    <row r="635" spans="1:23" x14ac:dyDescent="0.2">
      <c r="A635" s="1444"/>
      <c r="B635" s="1485"/>
      <c r="C635" s="1486"/>
      <c r="D635" s="1488"/>
      <c r="E635" s="1490"/>
      <c r="F635" s="1501"/>
      <c r="G635" s="1494"/>
      <c r="H635" s="1495"/>
      <c r="I635" s="305">
        <v>41283</v>
      </c>
      <c r="J635" s="85">
        <v>4</v>
      </c>
      <c r="K635" s="373">
        <v>2500000</v>
      </c>
      <c r="L635" s="53">
        <f>L634-K635</f>
        <v>6500000</v>
      </c>
      <c r="M635" s="1519"/>
      <c r="N635" s="1521"/>
      <c r="O635" s="1510"/>
      <c r="P635" s="1511"/>
      <c r="Q635" s="1508"/>
      <c r="R635" s="1509"/>
      <c r="U635" s="795"/>
      <c r="V635" s="795"/>
      <c r="W635" s="795"/>
    </row>
    <row r="636" spans="1:23" x14ac:dyDescent="0.2">
      <c r="A636" s="1418"/>
      <c r="B636" s="1464"/>
      <c r="C636" s="1480"/>
      <c r="D636" s="1489"/>
      <c r="E636" s="1476"/>
      <c r="F636" s="1502"/>
      <c r="G636" s="1472"/>
      <c r="H636" s="1478"/>
      <c r="I636" s="305">
        <v>41388</v>
      </c>
      <c r="J636" s="85">
        <v>4</v>
      </c>
      <c r="K636" s="373">
        <v>6500000</v>
      </c>
      <c r="L636" s="53">
        <v>0</v>
      </c>
      <c r="M636" s="1520"/>
      <c r="N636" s="1513"/>
      <c r="O636" s="1454"/>
      <c r="P636" s="1456"/>
      <c r="Q636" s="1458"/>
      <c r="R636" s="1507"/>
      <c r="U636" s="795"/>
      <c r="V636" s="795"/>
      <c r="W636" s="795"/>
    </row>
    <row r="637" spans="1:23" x14ac:dyDescent="0.2">
      <c r="A637" s="611" t="s">
        <v>2181</v>
      </c>
      <c r="B637" s="1427">
        <v>39927</v>
      </c>
      <c r="C637" s="1432" t="s">
        <v>1065</v>
      </c>
      <c r="D637" s="1431" t="s">
        <v>1076</v>
      </c>
      <c r="E637" s="94" t="s">
        <v>717</v>
      </c>
      <c r="F637" s="319" t="s">
        <v>241</v>
      </c>
      <c r="G637" s="74">
        <v>60000000</v>
      </c>
      <c r="H637" s="84" t="s">
        <v>13</v>
      </c>
      <c r="I637" s="305">
        <v>41327</v>
      </c>
      <c r="J637" s="85">
        <v>158</v>
      </c>
      <c r="K637" s="373">
        <v>60000000</v>
      </c>
      <c r="L637" s="53">
        <f t="shared" si="17"/>
        <v>0</v>
      </c>
      <c r="M637" s="64" t="s">
        <v>183</v>
      </c>
      <c r="N637" s="1440">
        <v>41327</v>
      </c>
      <c r="O637" s="1429" t="s">
        <v>393</v>
      </c>
      <c r="P637" s="86" t="s">
        <v>187</v>
      </c>
      <c r="Q637" s="67" t="s">
        <v>1273</v>
      </c>
      <c r="R637" s="245">
        <v>3000000</v>
      </c>
      <c r="U637" s="795"/>
      <c r="V637" s="795"/>
      <c r="W637" s="795"/>
    </row>
    <row r="638" spans="1:23" x14ac:dyDescent="0.2">
      <c r="A638" s="611" t="s">
        <v>1883</v>
      </c>
      <c r="B638" s="1427">
        <v>39927</v>
      </c>
      <c r="C638" s="1432" t="s">
        <v>1066</v>
      </c>
      <c r="D638" s="1431" t="s">
        <v>376</v>
      </c>
      <c r="E638" s="94" t="s">
        <v>758</v>
      </c>
      <c r="F638" s="319" t="s">
        <v>241</v>
      </c>
      <c r="G638" s="74">
        <v>4871000</v>
      </c>
      <c r="H638" s="84" t="s">
        <v>13</v>
      </c>
      <c r="I638" s="305">
        <v>40738</v>
      </c>
      <c r="J638" s="85">
        <v>50</v>
      </c>
      <c r="K638" s="373">
        <v>4871000</v>
      </c>
      <c r="L638" s="53">
        <f t="shared" si="17"/>
        <v>0</v>
      </c>
      <c r="M638" s="64" t="s">
        <v>183</v>
      </c>
      <c r="N638" s="1440">
        <v>40738</v>
      </c>
      <c r="O638" s="1429" t="s">
        <v>393</v>
      </c>
      <c r="P638" s="86" t="s">
        <v>187</v>
      </c>
      <c r="Q638" s="67" t="s">
        <v>1273</v>
      </c>
      <c r="R638" s="245">
        <v>244000</v>
      </c>
      <c r="U638" s="795"/>
      <c r="V638" s="795"/>
      <c r="W638" s="795"/>
    </row>
    <row r="639" spans="1:23" x14ac:dyDescent="0.2">
      <c r="A639" s="611" t="s">
        <v>1880</v>
      </c>
      <c r="B639" s="1427">
        <v>39927</v>
      </c>
      <c r="C639" s="1432" t="s">
        <v>1067</v>
      </c>
      <c r="D639" s="1431" t="s">
        <v>1077</v>
      </c>
      <c r="E639" s="94" t="s">
        <v>854</v>
      </c>
      <c r="F639" s="319" t="s">
        <v>241</v>
      </c>
      <c r="G639" s="74">
        <v>4000000</v>
      </c>
      <c r="H639" s="84" t="s">
        <v>13</v>
      </c>
      <c r="I639" s="305">
        <v>40794</v>
      </c>
      <c r="J639" s="85">
        <v>49</v>
      </c>
      <c r="K639" s="373">
        <v>4000000</v>
      </c>
      <c r="L639" s="53">
        <f t="shared" si="17"/>
        <v>0</v>
      </c>
      <c r="M639" s="64" t="s">
        <v>183</v>
      </c>
      <c r="N639" s="1440">
        <v>40794</v>
      </c>
      <c r="O639" s="1429" t="s">
        <v>393</v>
      </c>
      <c r="P639" s="86" t="s">
        <v>187</v>
      </c>
      <c r="Q639" s="67" t="s">
        <v>1273</v>
      </c>
      <c r="R639" s="245">
        <v>200000</v>
      </c>
      <c r="U639" s="795"/>
      <c r="V639" s="795"/>
      <c r="W639" s="795"/>
    </row>
    <row r="640" spans="1:23" x14ac:dyDescent="0.2">
      <c r="A640" s="611">
        <v>2</v>
      </c>
      <c r="B640" s="1427">
        <v>39927</v>
      </c>
      <c r="C640" s="1432" t="s">
        <v>1068</v>
      </c>
      <c r="D640" s="1431" t="s">
        <v>1078</v>
      </c>
      <c r="E640" s="94" t="s">
        <v>717</v>
      </c>
      <c r="F640" s="319" t="s">
        <v>241</v>
      </c>
      <c r="G640" s="74">
        <v>3652000</v>
      </c>
      <c r="H640" s="84" t="s">
        <v>13</v>
      </c>
      <c r="I640" s="1302"/>
      <c r="J640" s="1303"/>
      <c r="K640" s="373"/>
      <c r="L640" s="53" t="str">
        <f t="shared" si="17"/>
        <v/>
      </c>
      <c r="M640" s="64"/>
      <c r="N640" s="1440"/>
      <c r="O640" s="1429"/>
      <c r="P640" s="1397"/>
      <c r="Q640" s="67"/>
      <c r="R640" s="245"/>
      <c r="U640" s="795"/>
      <c r="V640" s="795"/>
      <c r="W640" s="795"/>
    </row>
    <row r="641" spans="1:23" s="92" customFormat="1" ht="30.75" x14ac:dyDescent="0.2">
      <c r="A641" s="1417">
        <v>8</v>
      </c>
      <c r="B641" s="1463">
        <v>39927</v>
      </c>
      <c r="C641" s="1666" t="s">
        <v>1082</v>
      </c>
      <c r="D641" s="1668" t="s">
        <v>488</v>
      </c>
      <c r="E641" s="1475" t="s">
        <v>801</v>
      </c>
      <c r="F641" s="1469" t="s">
        <v>1106</v>
      </c>
      <c r="G641" s="1659">
        <v>3000000</v>
      </c>
      <c r="H641" s="1477" t="s">
        <v>13</v>
      </c>
      <c r="I641" s="305">
        <v>40141</v>
      </c>
      <c r="J641" s="85">
        <v>4</v>
      </c>
      <c r="K641" s="373">
        <v>1600000</v>
      </c>
      <c r="L641" s="53">
        <f t="shared" si="17"/>
        <v>1400000</v>
      </c>
      <c r="M641" s="97" t="s">
        <v>1271</v>
      </c>
      <c r="N641" s="1512">
        <v>40457</v>
      </c>
      <c r="O641" s="1453" t="s">
        <v>1271</v>
      </c>
      <c r="P641" s="1455">
        <v>7</v>
      </c>
      <c r="Q641" s="1457" t="s">
        <v>1273</v>
      </c>
      <c r="R641" s="1506">
        <v>150000</v>
      </c>
      <c r="U641" s="795"/>
      <c r="V641" s="795"/>
      <c r="W641" s="795"/>
    </row>
    <row r="642" spans="1:23" s="92" customFormat="1" ht="30.75" x14ac:dyDescent="0.2">
      <c r="A642" s="1418"/>
      <c r="B642" s="1464"/>
      <c r="C642" s="1667"/>
      <c r="D642" s="1669"/>
      <c r="E642" s="1476"/>
      <c r="F642" s="1470"/>
      <c r="G642" s="1660"/>
      <c r="H642" s="1478"/>
      <c r="I642" s="305">
        <v>40457</v>
      </c>
      <c r="J642" s="85">
        <v>4</v>
      </c>
      <c r="K642" s="373">
        <v>1400000</v>
      </c>
      <c r="L642" s="53">
        <f>L641-K642</f>
        <v>0</v>
      </c>
      <c r="M642" s="97" t="s">
        <v>1271</v>
      </c>
      <c r="N642" s="1513"/>
      <c r="O642" s="1454"/>
      <c r="P642" s="1456"/>
      <c r="Q642" s="1458"/>
      <c r="R642" s="1507"/>
      <c r="U642" s="795"/>
      <c r="V642" s="795"/>
      <c r="W642" s="795"/>
    </row>
    <row r="643" spans="1:23" x14ac:dyDescent="0.2">
      <c r="A643" s="611"/>
      <c r="B643" s="1427">
        <v>39934</v>
      </c>
      <c r="C643" s="1432" t="s">
        <v>1083</v>
      </c>
      <c r="D643" s="1431" t="s">
        <v>1088</v>
      </c>
      <c r="E643" s="94" t="s">
        <v>942</v>
      </c>
      <c r="F643" s="319" t="s">
        <v>286</v>
      </c>
      <c r="G643" s="74">
        <v>14738000</v>
      </c>
      <c r="H643" s="84" t="s">
        <v>13</v>
      </c>
      <c r="I643" s="305"/>
      <c r="J643" s="85"/>
      <c r="K643" s="373"/>
      <c r="L643" s="53" t="str">
        <f t="shared" si="17"/>
        <v/>
      </c>
      <c r="M643" s="64"/>
      <c r="N643" s="1440"/>
      <c r="O643" s="1429"/>
      <c r="P643" s="86"/>
      <c r="Q643" s="67"/>
      <c r="R643" s="245"/>
      <c r="U643" s="795"/>
      <c r="V643" s="795"/>
      <c r="W643" s="795"/>
    </row>
    <row r="644" spans="1:23" x14ac:dyDescent="0.2">
      <c r="A644" s="611" t="s">
        <v>2147</v>
      </c>
      <c r="B644" s="1427">
        <v>39934</v>
      </c>
      <c r="C644" s="1432" t="s">
        <v>1084</v>
      </c>
      <c r="D644" s="1431" t="s">
        <v>601</v>
      </c>
      <c r="E644" s="94" t="s">
        <v>921</v>
      </c>
      <c r="F644" s="319" t="s">
        <v>241</v>
      </c>
      <c r="G644" s="74">
        <v>2250000</v>
      </c>
      <c r="H644" s="84" t="s">
        <v>13</v>
      </c>
      <c r="I644" s="48">
        <v>41213</v>
      </c>
      <c r="J644" s="85">
        <v>138</v>
      </c>
      <c r="K644" s="373">
        <v>1831250</v>
      </c>
      <c r="L644" s="53">
        <v>0</v>
      </c>
      <c r="M644" s="64" t="s">
        <v>183</v>
      </c>
      <c r="N644" s="1440">
        <v>41213</v>
      </c>
      <c r="O644" s="1429" t="s">
        <v>393</v>
      </c>
      <c r="P644" s="282" t="s">
        <v>1910</v>
      </c>
      <c r="Q644" s="67" t="s">
        <v>1273</v>
      </c>
      <c r="R644" s="245">
        <v>84057.43</v>
      </c>
      <c r="U644" s="795"/>
      <c r="V644" s="795"/>
      <c r="W644" s="795"/>
    </row>
    <row r="645" spans="1:23" x14ac:dyDescent="0.2">
      <c r="A645" s="611">
        <v>2</v>
      </c>
      <c r="B645" s="1427">
        <v>39934</v>
      </c>
      <c r="C645" s="1432" t="s">
        <v>1085</v>
      </c>
      <c r="D645" s="1431" t="s">
        <v>667</v>
      </c>
      <c r="E645" s="94" t="s">
        <v>782</v>
      </c>
      <c r="F645" s="319" t="s">
        <v>241</v>
      </c>
      <c r="G645" s="74">
        <v>4500000</v>
      </c>
      <c r="H645" s="84" t="s">
        <v>13</v>
      </c>
      <c r="I645" s="305"/>
      <c r="J645" s="85"/>
      <c r="K645" s="373"/>
      <c r="L645" s="53" t="str">
        <f t="shared" si="17"/>
        <v/>
      </c>
      <c r="M645" s="64"/>
      <c r="N645" s="1440"/>
      <c r="O645" s="1429"/>
      <c r="P645" s="86"/>
      <c r="Q645" s="67"/>
      <c r="R645" s="245"/>
      <c r="U645" s="795"/>
      <c r="V645" s="795"/>
      <c r="W645" s="795"/>
    </row>
    <row r="646" spans="1:23" x14ac:dyDescent="0.2">
      <c r="A646" s="611" t="s">
        <v>1883</v>
      </c>
      <c r="B646" s="1427">
        <v>39934</v>
      </c>
      <c r="C646" s="1432" t="s">
        <v>1086</v>
      </c>
      <c r="D646" s="1431" t="s">
        <v>780</v>
      </c>
      <c r="E646" s="94" t="s">
        <v>441</v>
      </c>
      <c r="F646" s="319" t="s">
        <v>241</v>
      </c>
      <c r="G646" s="74">
        <v>3194000</v>
      </c>
      <c r="H646" s="84" t="s">
        <v>13</v>
      </c>
      <c r="I646" s="305">
        <v>40808</v>
      </c>
      <c r="J646" s="85">
        <v>50</v>
      </c>
      <c r="K646" s="373">
        <v>3194000</v>
      </c>
      <c r="L646" s="53">
        <f t="shared" si="17"/>
        <v>0</v>
      </c>
      <c r="M646" s="64" t="s">
        <v>183</v>
      </c>
      <c r="N646" s="1440">
        <v>40808</v>
      </c>
      <c r="O646" s="1429" t="s">
        <v>393</v>
      </c>
      <c r="P646" s="86" t="s">
        <v>187</v>
      </c>
      <c r="Q646" s="67" t="s">
        <v>1273</v>
      </c>
      <c r="R646" s="245">
        <v>160000</v>
      </c>
      <c r="U646" s="795"/>
      <c r="V646" s="795"/>
      <c r="W646" s="795"/>
    </row>
    <row r="647" spans="1:23" x14ac:dyDescent="0.2">
      <c r="A647" s="611">
        <v>2</v>
      </c>
      <c r="B647" s="1427">
        <v>39934</v>
      </c>
      <c r="C647" s="1432" t="s">
        <v>1091</v>
      </c>
      <c r="D647" s="1431" t="s">
        <v>655</v>
      </c>
      <c r="E647" s="94" t="s">
        <v>717</v>
      </c>
      <c r="F647" s="319" t="s">
        <v>241</v>
      </c>
      <c r="G647" s="74">
        <v>4000000</v>
      </c>
      <c r="H647" s="84" t="s">
        <v>13</v>
      </c>
      <c r="I647" s="305">
        <v>41254</v>
      </c>
      <c r="J647" s="85">
        <v>4</v>
      </c>
      <c r="K647" s="373">
        <v>4000000</v>
      </c>
      <c r="L647" s="53">
        <f t="shared" si="17"/>
        <v>0</v>
      </c>
      <c r="M647" s="64" t="s">
        <v>183</v>
      </c>
      <c r="N647" s="1440">
        <v>41254</v>
      </c>
      <c r="O647" s="1429" t="s">
        <v>393</v>
      </c>
      <c r="P647" s="86" t="s">
        <v>187</v>
      </c>
      <c r="Q647" s="67" t="s">
        <v>1273</v>
      </c>
      <c r="R647" s="245">
        <v>200000</v>
      </c>
      <c r="U647" s="795"/>
      <c r="V647" s="795"/>
      <c r="W647" s="795"/>
    </row>
    <row r="648" spans="1:23" s="92" customFormat="1" ht="30.75" x14ac:dyDescent="0.2">
      <c r="A648" s="611">
        <v>8</v>
      </c>
      <c r="B648" s="1427">
        <v>39934</v>
      </c>
      <c r="C648" s="1432" t="s">
        <v>1087</v>
      </c>
      <c r="D648" s="1431" t="s">
        <v>1089</v>
      </c>
      <c r="E648" s="94" t="s">
        <v>801</v>
      </c>
      <c r="F648" s="95" t="s">
        <v>1106</v>
      </c>
      <c r="G648" s="74">
        <v>6100000</v>
      </c>
      <c r="H648" s="84" t="s">
        <v>13</v>
      </c>
      <c r="I648" s="305">
        <v>40821</v>
      </c>
      <c r="J648" s="85">
        <v>4</v>
      </c>
      <c r="K648" s="373">
        <v>6100000</v>
      </c>
      <c r="L648" s="53">
        <f t="shared" si="17"/>
        <v>0</v>
      </c>
      <c r="M648" s="97" t="s">
        <v>1271</v>
      </c>
      <c r="N648" s="1440">
        <v>40821</v>
      </c>
      <c r="O648" s="1429" t="s">
        <v>1271</v>
      </c>
      <c r="P648" s="86">
        <v>7</v>
      </c>
      <c r="Q648" s="1441" t="s">
        <v>1273</v>
      </c>
      <c r="R648" s="245">
        <v>305000</v>
      </c>
      <c r="U648" s="795"/>
      <c r="V648" s="795"/>
      <c r="W648" s="795"/>
    </row>
    <row r="649" spans="1:23" s="92" customFormat="1" ht="30.75" x14ac:dyDescent="0.2">
      <c r="A649" s="611" t="s">
        <v>2403</v>
      </c>
      <c r="B649" s="1427">
        <v>39934</v>
      </c>
      <c r="C649" s="1432" t="s">
        <v>1092</v>
      </c>
      <c r="D649" s="1432" t="s">
        <v>1090</v>
      </c>
      <c r="E649" s="1433" t="s">
        <v>484</v>
      </c>
      <c r="F649" s="95" t="s">
        <v>1106</v>
      </c>
      <c r="G649" s="74">
        <v>10750000</v>
      </c>
      <c r="H649" s="84" t="s">
        <v>13</v>
      </c>
      <c r="I649" s="305">
        <v>41449</v>
      </c>
      <c r="J649" s="85">
        <v>248</v>
      </c>
      <c r="K649" s="373">
        <v>12409261.425000001</v>
      </c>
      <c r="L649" s="53">
        <v>0</v>
      </c>
      <c r="M649" s="97" t="s">
        <v>1271</v>
      </c>
      <c r="N649" s="1440">
        <v>41449</v>
      </c>
      <c r="O649" s="1429" t="s">
        <v>1271</v>
      </c>
      <c r="P649" s="86">
        <v>7</v>
      </c>
      <c r="Q649" s="67" t="s">
        <v>1966</v>
      </c>
      <c r="R649" s="245">
        <v>720368.55</v>
      </c>
      <c r="U649" s="795"/>
      <c r="V649" s="795"/>
      <c r="W649" s="795"/>
    </row>
    <row r="650" spans="1:23" s="92" customFormat="1" ht="42.75" x14ac:dyDescent="0.2">
      <c r="A650" s="612" t="s">
        <v>1915</v>
      </c>
      <c r="B650" s="1427">
        <v>39941</v>
      </c>
      <c r="C650" s="1431" t="s">
        <v>1454</v>
      </c>
      <c r="D650" s="1432" t="s">
        <v>1096</v>
      </c>
      <c r="E650" s="1433" t="s">
        <v>1039</v>
      </c>
      <c r="F650" s="1396" t="s">
        <v>241</v>
      </c>
      <c r="G650" s="74">
        <v>3091000</v>
      </c>
      <c r="H650" s="84" t="s">
        <v>13</v>
      </c>
      <c r="I650" s="305">
        <v>40808</v>
      </c>
      <c r="J650" s="85">
        <v>49</v>
      </c>
      <c r="K650" s="373">
        <v>3091000</v>
      </c>
      <c r="L650" s="53">
        <f t="shared" si="17"/>
        <v>0</v>
      </c>
      <c r="M650" s="717" t="s">
        <v>183</v>
      </c>
      <c r="N650" s="1440">
        <v>40808</v>
      </c>
      <c r="O650" s="1429" t="s">
        <v>393</v>
      </c>
      <c r="P650" s="86" t="s">
        <v>187</v>
      </c>
      <c r="Q650" s="67" t="s">
        <v>1273</v>
      </c>
      <c r="R650" s="245">
        <v>155000</v>
      </c>
      <c r="U650" s="795"/>
      <c r="V650" s="795"/>
      <c r="W650" s="795"/>
    </row>
    <row r="651" spans="1:23" x14ac:dyDescent="0.2">
      <c r="A651" s="611" t="s">
        <v>1896</v>
      </c>
      <c r="B651" s="1427">
        <v>39941</v>
      </c>
      <c r="C651" s="1432" t="s">
        <v>1093</v>
      </c>
      <c r="D651" s="1432" t="s">
        <v>667</v>
      </c>
      <c r="E651" s="1433" t="s">
        <v>782</v>
      </c>
      <c r="F651" s="319" t="s">
        <v>241</v>
      </c>
      <c r="G651" s="74">
        <v>5500000</v>
      </c>
      <c r="H651" s="84" t="s">
        <v>13</v>
      </c>
      <c r="I651" s="305"/>
      <c r="J651" s="85"/>
      <c r="K651" s="373"/>
      <c r="L651" s="53" t="str">
        <f t="shared" si="17"/>
        <v/>
      </c>
      <c r="M651" s="64"/>
      <c r="N651" s="1440"/>
      <c r="O651" s="1429"/>
      <c r="P651" s="86"/>
      <c r="Q651" s="67"/>
      <c r="R651" s="245"/>
      <c r="U651" s="795"/>
      <c r="V651" s="795"/>
      <c r="W651" s="795"/>
    </row>
    <row r="652" spans="1:23" x14ac:dyDescent="0.2">
      <c r="A652" s="611" t="s">
        <v>2022</v>
      </c>
      <c r="B652" s="1427">
        <v>39941</v>
      </c>
      <c r="C652" s="1432" t="s">
        <v>1094</v>
      </c>
      <c r="D652" s="1432" t="s">
        <v>1097</v>
      </c>
      <c r="E652" s="1433" t="s">
        <v>782</v>
      </c>
      <c r="F652" s="319" t="s">
        <v>241</v>
      </c>
      <c r="G652" s="74">
        <v>6000000</v>
      </c>
      <c r="H652" s="84" t="s">
        <v>13</v>
      </c>
      <c r="I652" s="305">
        <v>41012</v>
      </c>
      <c r="J652" s="85">
        <v>80</v>
      </c>
      <c r="K652" s="373">
        <v>6000000</v>
      </c>
      <c r="L652" s="53">
        <f t="shared" si="17"/>
        <v>0</v>
      </c>
      <c r="M652" s="717" t="s">
        <v>183</v>
      </c>
      <c r="N652" s="1440">
        <v>41012</v>
      </c>
      <c r="O652" s="1429" t="s">
        <v>393</v>
      </c>
      <c r="P652" s="86" t="s">
        <v>187</v>
      </c>
      <c r="Q652" s="67" t="s">
        <v>1273</v>
      </c>
      <c r="R652" s="245">
        <v>300000</v>
      </c>
      <c r="U652" s="795"/>
      <c r="V652" s="795"/>
      <c r="W652" s="795"/>
    </row>
    <row r="653" spans="1:23" s="92" customFormat="1" ht="28.5" x14ac:dyDescent="0.2">
      <c r="A653" s="611">
        <v>8</v>
      </c>
      <c r="B653" s="1427">
        <v>39941</v>
      </c>
      <c r="C653" s="1432" t="s">
        <v>1104</v>
      </c>
      <c r="D653" s="1432" t="s">
        <v>1098</v>
      </c>
      <c r="E653" s="1433" t="s">
        <v>717</v>
      </c>
      <c r="F653" s="95" t="s">
        <v>1106</v>
      </c>
      <c r="G653" s="74">
        <v>3000000</v>
      </c>
      <c r="H653" s="84" t="s">
        <v>13</v>
      </c>
      <c r="I653" s="305"/>
      <c r="J653" s="85"/>
      <c r="K653" s="373"/>
      <c r="L653" s="53" t="str">
        <f t="shared" si="17"/>
        <v/>
      </c>
      <c r="M653" s="64"/>
      <c r="N653" s="1440"/>
      <c r="O653" s="1429"/>
      <c r="P653" s="86"/>
      <c r="Q653" s="67"/>
      <c r="R653" s="245"/>
      <c r="U653" s="795"/>
      <c r="V653" s="795"/>
      <c r="W653" s="795"/>
    </row>
    <row r="654" spans="1:23" s="92" customFormat="1" ht="28.5" x14ac:dyDescent="0.2">
      <c r="A654" s="611" t="s">
        <v>2141</v>
      </c>
      <c r="B654" s="1427">
        <v>39941</v>
      </c>
      <c r="C654" s="1432" t="s">
        <v>1103</v>
      </c>
      <c r="D654" s="1432" t="s">
        <v>1099</v>
      </c>
      <c r="E654" s="1433" t="s">
        <v>737</v>
      </c>
      <c r="F654" s="95" t="s">
        <v>1106</v>
      </c>
      <c r="G654" s="74">
        <v>4000000</v>
      </c>
      <c r="H654" s="84" t="s">
        <v>13</v>
      </c>
      <c r="I654" s="305"/>
      <c r="J654" s="85"/>
      <c r="K654" s="373"/>
      <c r="L654" s="53" t="str">
        <f t="shared" si="17"/>
        <v/>
      </c>
      <c r="M654" s="64"/>
      <c r="N654" s="1440"/>
      <c r="O654" s="1429"/>
      <c r="P654" s="86"/>
      <c r="Q654" s="67"/>
      <c r="R654" s="245"/>
      <c r="U654" s="795"/>
      <c r="V654" s="795"/>
      <c r="W654" s="795"/>
    </row>
    <row r="655" spans="1:23" s="92" customFormat="1" ht="30.75" x14ac:dyDescent="0.2">
      <c r="A655" s="611" t="s">
        <v>1908</v>
      </c>
      <c r="B655" s="1427">
        <v>39941</v>
      </c>
      <c r="C655" s="1432" t="s">
        <v>1102</v>
      </c>
      <c r="D655" s="1432" t="s">
        <v>1100</v>
      </c>
      <c r="E655" s="1433" t="s">
        <v>733</v>
      </c>
      <c r="F655" s="95" t="s">
        <v>1106</v>
      </c>
      <c r="G655" s="74">
        <v>13644000</v>
      </c>
      <c r="H655" s="84" t="s">
        <v>13</v>
      </c>
      <c r="I655" s="305">
        <v>40801</v>
      </c>
      <c r="J655" s="85">
        <v>49</v>
      </c>
      <c r="K655" s="1430">
        <v>13644000</v>
      </c>
      <c r="L655" s="53">
        <f t="shared" si="17"/>
        <v>0</v>
      </c>
      <c r="M655" s="97" t="s">
        <v>1271</v>
      </c>
      <c r="N655" s="1440">
        <v>40801</v>
      </c>
      <c r="O655" s="1429" t="s">
        <v>1271</v>
      </c>
      <c r="P655" s="86">
        <v>7</v>
      </c>
      <c r="Q655" s="1441" t="s">
        <v>1273</v>
      </c>
      <c r="R655" s="245">
        <v>682000</v>
      </c>
      <c r="U655" s="795"/>
      <c r="V655" s="795"/>
      <c r="W655" s="795"/>
    </row>
    <row r="656" spans="1:23" s="92" customFormat="1" ht="28.5" x14ac:dyDescent="0.2">
      <c r="A656" s="612" t="s">
        <v>1443</v>
      </c>
      <c r="B656" s="1427">
        <v>39941</v>
      </c>
      <c r="C656" s="1432" t="s">
        <v>1095</v>
      </c>
      <c r="D656" s="1432" t="s">
        <v>1101</v>
      </c>
      <c r="E656" s="1433" t="s">
        <v>717</v>
      </c>
      <c r="F656" s="319" t="s">
        <v>1105</v>
      </c>
      <c r="G656" s="74">
        <v>6784000</v>
      </c>
      <c r="H656" s="84" t="s">
        <v>13</v>
      </c>
      <c r="I656" s="48">
        <v>40403</v>
      </c>
      <c r="J656" s="85">
        <v>4</v>
      </c>
      <c r="K656" s="373">
        <v>6784000</v>
      </c>
      <c r="L656" s="53">
        <f t="shared" si="17"/>
        <v>0</v>
      </c>
      <c r="M656" s="301" t="s">
        <v>333</v>
      </c>
      <c r="N656" s="302" t="s">
        <v>333</v>
      </c>
      <c r="O656" s="1429" t="s">
        <v>333</v>
      </c>
      <c r="P656" s="303"/>
      <c r="Q656" s="835" t="s">
        <v>1216</v>
      </c>
      <c r="R656" s="245" t="s">
        <v>333</v>
      </c>
      <c r="U656" s="795"/>
      <c r="V656" s="795"/>
      <c r="W656" s="795"/>
    </row>
    <row r="657" spans="1:23" ht="28.5" x14ac:dyDescent="0.2">
      <c r="A657" s="1417"/>
      <c r="B657" s="1463">
        <v>39948</v>
      </c>
      <c r="C657" s="1479" t="s">
        <v>1107</v>
      </c>
      <c r="D657" s="1479" t="s">
        <v>1116</v>
      </c>
      <c r="E657" s="1457" t="s">
        <v>323</v>
      </c>
      <c r="F657" s="1558" t="s">
        <v>286</v>
      </c>
      <c r="G657" s="1471">
        <v>21000000</v>
      </c>
      <c r="H657" s="1477" t="s">
        <v>13</v>
      </c>
      <c r="I657" s="305">
        <v>41003</v>
      </c>
      <c r="J657" s="85">
        <v>4</v>
      </c>
      <c r="K657" s="1430">
        <v>10500000</v>
      </c>
      <c r="L657" s="53">
        <f t="shared" si="17"/>
        <v>10500000</v>
      </c>
      <c r="M657" s="64" t="s">
        <v>189</v>
      </c>
      <c r="N657" s="1512">
        <v>41093</v>
      </c>
      <c r="O657" s="1453" t="s">
        <v>1013</v>
      </c>
      <c r="P657" s="1455"/>
      <c r="Q657" s="1457" t="s">
        <v>1273</v>
      </c>
      <c r="R657" s="1506">
        <v>7465100</v>
      </c>
      <c r="U657" s="795"/>
      <c r="V657" s="795"/>
      <c r="W657" s="795"/>
    </row>
    <row r="658" spans="1:23" ht="22.5" customHeight="1" x14ac:dyDescent="0.2">
      <c r="A658" s="1418"/>
      <c r="B658" s="1464"/>
      <c r="C658" s="1480"/>
      <c r="D658" s="1480"/>
      <c r="E658" s="1458"/>
      <c r="F658" s="1559"/>
      <c r="G658" s="1472"/>
      <c r="H658" s="1478"/>
      <c r="I658" s="305">
        <v>41066</v>
      </c>
      <c r="J658" s="85">
        <v>4</v>
      </c>
      <c r="K658" s="1430">
        <v>10500000</v>
      </c>
      <c r="L658" s="53">
        <f>L657-K658</f>
        <v>0</v>
      </c>
      <c r="M658" s="64" t="s">
        <v>1013</v>
      </c>
      <c r="N658" s="1513"/>
      <c r="O658" s="1454"/>
      <c r="P658" s="1456"/>
      <c r="Q658" s="1458"/>
      <c r="R658" s="1507"/>
      <c r="U658" s="795"/>
      <c r="V658" s="795"/>
      <c r="W658" s="795"/>
    </row>
    <row r="659" spans="1:23" x14ac:dyDescent="0.2">
      <c r="A659" s="611">
        <v>2</v>
      </c>
      <c r="B659" s="1427">
        <v>39948</v>
      </c>
      <c r="C659" s="1432" t="s">
        <v>1108</v>
      </c>
      <c r="D659" s="1432" t="s">
        <v>1117</v>
      </c>
      <c r="E659" s="1433" t="s">
        <v>1039</v>
      </c>
      <c r="F659" s="319" t="s">
        <v>241</v>
      </c>
      <c r="G659" s="74">
        <v>1341000</v>
      </c>
      <c r="H659" s="84" t="s">
        <v>13</v>
      </c>
      <c r="I659" s="305">
        <v>40996</v>
      </c>
      <c r="J659" s="85">
        <v>4</v>
      </c>
      <c r="K659" s="1430">
        <v>1341000</v>
      </c>
      <c r="L659" s="53">
        <f t="shared" si="17"/>
        <v>0</v>
      </c>
      <c r="M659" s="64" t="s">
        <v>183</v>
      </c>
      <c r="N659" s="1440">
        <v>40996</v>
      </c>
      <c r="O659" s="1429" t="s">
        <v>393</v>
      </c>
      <c r="P659" s="86" t="s">
        <v>187</v>
      </c>
      <c r="Q659" s="67" t="s">
        <v>1273</v>
      </c>
      <c r="R659" s="245">
        <v>67000</v>
      </c>
      <c r="U659" s="795"/>
      <c r="V659" s="795"/>
      <c r="W659" s="795"/>
    </row>
    <row r="660" spans="1:23" x14ac:dyDescent="0.2">
      <c r="A660" s="611" t="s">
        <v>2230</v>
      </c>
      <c r="B660" s="1427">
        <v>39948</v>
      </c>
      <c r="C660" s="1432" t="s">
        <v>1109</v>
      </c>
      <c r="D660" s="1432" t="s">
        <v>1118</v>
      </c>
      <c r="E660" s="1433" t="s">
        <v>921</v>
      </c>
      <c r="F660" s="319" t="s">
        <v>241</v>
      </c>
      <c r="G660" s="74">
        <v>4700000</v>
      </c>
      <c r="H660" s="84" t="s">
        <v>13</v>
      </c>
      <c r="I660" s="305">
        <v>41243</v>
      </c>
      <c r="J660" s="85">
        <v>4</v>
      </c>
      <c r="K660" s="1430">
        <v>4700000</v>
      </c>
      <c r="L660" s="53">
        <f t="shared" ref="L660:L677" si="18">IF($K660&lt;&gt;0,$G660-$K660,"")</f>
        <v>0</v>
      </c>
      <c r="M660" s="64" t="s">
        <v>183</v>
      </c>
      <c r="N660" s="1440">
        <v>41243</v>
      </c>
      <c r="O660" s="1429" t="s">
        <v>393</v>
      </c>
      <c r="P660" s="86" t="s">
        <v>187</v>
      </c>
      <c r="Q660" s="67" t="s">
        <v>1273</v>
      </c>
      <c r="R660" s="245">
        <v>235000</v>
      </c>
      <c r="U660" s="795"/>
      <c r="V660" s="795"/>
      <c r="W660" s="795"/>
    </row>
    <row r="661" spans="1:23" x14ac:dyDescent="0.2">
      <c r="A661" s="611" t="s">
        <v>2181</v>
      </c>
      <c r="B661" s="1427">
        <v>39948</v>
      </c>
      <c r="C661" s="1432" t="s">
        <v>1112</v>
      </c>
      <c r="D661" s="1432" t="s">
        <v>1119</v>
      </c>
      <c r="E661" s="1433" t="s">
        <v>717</v>
      </c>
      <c r="F661" s="319" t="s">
        <v>241</v>
      </c>
      <c r="G661" s="74">
        <v>6970000</v>
      </c>
      <c r="H661" s="84" t="s">
        <v>13</v>
      </c>
      <c r="I661" s="305">
        <v>41264</v>
      </c>
      <c r="J661" s="85">
        <v>158</v>
      </c>
      <c r="K661" s="1430">
        <v>3136500</v>
      </c>
      <c r="L661" s="53">
        <v>0</v>
      </c>
      <c r="M661" s="64" t="s">
        <v>183</v>
      </c>
      <c r="N661" s="1440">
        <v>41264</v>
      </c>
      <c r="O661" s="1429" t="s">
        <v>393</v>
      </c>
      <c r="P661" s="86" t="s">
        <v>187</v>
      </c>
      <c r="Q661" s="67" t="s">
        <v>1966</v>
      </c>
      <c r="R661" s="245">
        <v>157050</v>
      </c>
      <c r="U661" s="795"/>
      <c r="V661" s="795"/>
      <c r="W661" s="795"/>
    </row>
    <row r="662" spans="1:23" x14ac:dyDescent="0.2">
      <c r="A662" s="611" t="s">
        <v>2404</v>
      </c>
      <c r="B662" s="1427">
        <v>39948</v>
      </c>
      <c r="C662" s="1432" t="s">
        <v>1110</v>
      </c>
      <c r="D662" s="1432" t="s">
        <v>1120</v>
      </c>
      <c r="E662" s="1433" t="s">
        <v>796</v>
      </c>
      <c r="F662" s="319" t="s">
        <v>241</v>
      </c>
      <c r="G662" s="74">
        <v>2720000</v>
      </c>
      <c r="H662" s="84" t="s">
        <v>13</v>
      </c>
      <c r="I662" s="305">
        <v>41449</v>
      </c>
      <c r="J662" s="85">
        <v>249</v>
      </c>
      <c r="K662" s="1430">
        <v>2318851.2000000002</v>
      </c>
      <c r="L662" s="53">
        <v>0</v>
      </c>
      <c r="M662" s="408" t="s">
        <v>183</v>
      </c>
      <c r="N662" s="1440">
        <v>41449</v>
      </c>
      <c r="O662" s="1429" t="s">
        <v>393</v>
      </c>
      <c r="P662" s="328" t="s">
        <v>187</v>
      </c>
      <c r="Q662" s="67" t="s">
        <v>1966</v>
      </c>
      <c r="R662" s="245">
        <v>90940</v>
      </c>
      <c r="U662" s="795"/>
      <c r="V662" s="795"/>
      <c r="W662" s="795"/>
    </row>
    <row r="663" spans="1:23" x14ac:dyDescent="0.2">
      <c r="A663" s="611" t="s">
        <v>2153</v>
      </c>
      <c r="B663" s="1427">
        <v>39948</v>
      </c>
      <c r="C663" s="1432" t="s">
        <v>2168</v>
      </c>
      <c r="D663" s="1432" t="s">
        <v>610</v>
      </c>
      <c r="E663" s="1433" t="s">
        <v>753</v>
      </c>
      <c r="F663" s="319" t="s">
        <v>241</v>
      </c>
      <c r="G663" s="74">
        <v>14800000</v>
      </c>
      <c r="H663" s="84" t="s">
        <v>13</v>
      </c>
      <c r="I663" s="305"/>
      <c r="J663" s="85"/>
      <c r="K663" s="1430"/>
      <c r="L663" s="53" t="str">
        <f t="shared" si="18"/>
        <v/>
      </c>
      <c r="M663" s="64"/>
      <c r="N663" s="1440"/>
      <c r="O663" s="1429"/>
      <c r="P663" s="86"/>
      <c r="Q663" s="67"/>
      <c r="R663" s="245"/>
      <c r="U663" s="795"/>
      <c r="V663" s="795"/>
      <c r="W663" s="795"/>
    </row>
    <row r="664" spans="1:23" x14ac:dyDescent="0.2">
      <c r="A664" s="611" t="s">
        <v>1883</v>
      </c>
      <c r="B664" s="1427">
        <v>39948</v>
      </c>
      <c r="C664" s="1432" t="s">
        <v>1111</v>
      </c>
      <c r="D664" s="1432" t="s">
        <v>1121</v>
      </c>
      <c r="E664" s="1433" t="s">
        <v>756</v>
      </c>
      <c r="F664" s="319" t="s">
        <v>241</v>
      </c>
      <c r="G664" s="74">
        <v>4862000</v>
      </c>
      <c r="H664" s="84" t="s">
        <v>13</v>
      </c>
      <c r="I664" s="305">
        <v>40794</v>
      </c>
      <c r="J664" s="85"/>
      <c r="K664" s="1430">
        <v>4862000</v>
      </c>
      <c r="L664" s="53">
        <f t="shared" si="18"/>
        <v>0</v>
      </c>
      <c r="M664" s="64" t="s">
        <v>183</v>
      </c>
      <c r="N664" s="1440">
        <v>40794</v>
      </c>
      <c r="O664" s="1429" t="s">
        <v>393</v>
      </c>
      <c r="P664" s="86" t="s">
        <v>187</v>
      </c>
      <c r="Q664" s="67" t="s">
        <v>1273</v>
      </c>
      <c r="R664" s="245">
        <v>243000</v>
      </c>
      <c r="U664" s="795"/>
      <c r="V664" s="795"/>
      <c r="W664" s="795"/>
    </row>
    <row r="665" spans="1:23" x14ac:dyDescent="0.2">
      <c r="A665" s="611">
        <v>2</v>
      </c>
      <c r="B665" s="1427">
        <v>39948</v>
      </c>
      <c r="C665" s="1432" t="s">
        <v>1113</v>
      </c>
      <c r="D665" s="1432" t="s">
        <v>1122</v>
      </c>
      <c r="E665" s="1441" t="s">
        <v>717</v>
      </c>
      <c r="F665" s="604" t="s">
        <v>241</v>
      </c>
      <c r="G665" s="74">
        <v>15000000</v>
      </c>
      <c r="H665" s="84" t="s">
        <v>13</v>
      </c>
      <c r="I665" s="305">
        <v>41254</v>
      </c>
      <c r="J665" s="85">
        <v>4</v>
      </c>
      <c r="K665" s="1430">
        <v>15000000</v>
      </c>
      <c r="L665" s="53">
        <f t="shared" si="18"/>
        <v>0</v>
      </c>
      <c r="M665" s="64" t="s">
        <v>183</v>
      </c>
      <c r="N665" s="1440">
        <v>41254</v>
      </c>
      <c r="O665" s="1429" t="s">
        <v>393</v>
      </c>
      <c r="P665" s="86" t="s">
        <v>187</v>
      </c>
      <c r="Q665" s="67" t="s">
        <v>1273</v>
      </c>
      <c r="R665" s="245">
        <v>750000</v>
      </c>
      <c r="U665" s="795"/>
      <c r="V665" s="795"/>
      <c r="W665" s="795"/>
    </row>
    <row r="666" spans="1:23" s="323" customFormat="1" ht="28.5" x14ac:dyDescent="0.2">
      <c r="A666" s="612" t="s">
        <v>1462</v>
      </c>
      <c r="B666" s="321">
        <v>39948</v>
      </c>
      <c r="C666" s="1431" t="s">
        <v>1127</v>
      </c>
      <c r="D666" s="1431" t="s">
        <v>655</v>
      </c>
      <c r="E666" s="94" t="s">
        <v>717</v>
      </c>
      <c r="F666" s="339" t="s">
        <v>1105</v>
      </c>
      <c r="G666" s="299">
        <v>4205000</v>
      </c>
      <c r="H666" s="300" t="s">
        <v>13</v>
      </c>
      <c r="I666" s="1304">
        <v>40431</v>
      </c>
      <c r="J666" s="327">
        <v>4</v>
      </c>
      <c r="K666" s="1305">
        <v>4205000</v>
      </c>
      <c r="L666" s="53">
        <f t="shared" si="18"/>
        <v>0</v>
      </c>
      <c r="M666" s="64" t="s">
        <v>333</v>
      </c>
      <c r="N666" s="340" t="s">
        <v>333</v>
      </c>
      <c r="O666" s="1429" t="s">
        <v>333</v>
      </c>
      <c r="P666" s="328"/>
      <c r="Q666" s="217" t="s">
        <v>1216</v>
      </c>
      <c r="R666" s="245" t="s">
        <v>333</v>
      </c>
      <c r="U666" s="795"/>
      <c r="V666" s="795"/>
      <c r="W666" s="795"/>
    </row>
    <row r="667" spans="1:23" s="92" customFormat="1" ht="30.75" x14ac:dyDescent="0.2">
      <c r="A667" s="611" t="s">
        <v>2320</v>
      </c>
      <c r="B667" s="1427">
        <v>39948</v>
      </c>
      <c r="C667" s="1432" t="s">
        <v>1114</v>
      </c>
      <c r="D667" s="1432" t="s">
        <v>1123</v>
      </c>
      <c r="E667" s="1433" t="s">
        <v>733</v>
      </c>
      <c r="F667" s="95" t="s">
        <v>1106</v>
      </c>
      <c r="G667" s="74">
        <v>5586000</v>
      </c>
      <c r="H667" s="84" t="s">
        <v>13</v>
      </c>
      <c r="I667" s="305">
        <v>41344</v>
      </c>
      <c r="J667" s="85">
        <v>216</v>
      </c>
      <c r="K667" s="1430">
        <v>6116943.1600000001</v>
      </c>
      <c r="L667" s="53">
        <v>0</v>
      </c>
      <c r="M667" s="348" t="s">
        <v>1271</v>
      </c>
      <c r="N667" s="1440">
        <v>41344</v>
      </c>
      <c r="O667" s="1429" t="s">
        <v>1271</v>
      </c>
      <c r="P667" s="86">
        <v>7</v>
      </c>
      <c r="Q667" s="1441" t="s">
        <v>1966</v>
      </c>
      <c r="R667" s="245">
        <v>361890.34</v>
      </c>
      <c r="U667" s="795"/>
      <c r="V667" s="795"/>
      <c r="W667" s="795"/>
    </row>
    <row r="668" spans="1:23" s="92" customFormat="1" ht="30.75" x14ac:dyDescent="0.2">
      <c r="A668" s="611" t="s">
        <v>2379</v>
      </c>
      <c r="B668" s="1427">
        <v>39948</v>
      </c>
      <c r="C668" s="1432" t="s">
        <v>1130</v>
      </c>
      <c r="D668" s="1432" t="s">
        <v>1124</v>
      </c>
      <c r="E668" s="1433" t="s">
        <v>733</v>
      </c>
      <c r="F668" s="95" t="s">
        <v>1106</v>
      </c>
      <c r="G668" s="74">
        <v>2400000</v>
      </c>
      <c r="H668" s="84" t="s">
        <v>13</v>
      </c>
      <c r="I668" s="305">
        <v>41393</v>
      </c>
      <c r="J668" s="85">
        <v>243</v>
      </c>
      <c r="K668" s="1430">
        <v>2495024</v>
      </c>
      <c r="L668" s="53">
        <v>0</v>
      </c>
      <c r="M668" s="348" t="s">
        <v>1271</v>
      </c>
      <c r="N668" s="1440">
        <v>41393</v>
      </c>
      <c r="O668" s="1429" t="s">
        <v>1271</v>
      </c>
      <c r="P668" s="86">
        <v>7</v>
      </c>
      <c r="Q668" s="1441" t="s">
        <v>1966</v>
      </c>
      <c r="R668" s="245">
        <v>125135.6</v>
      </c>
      <c r="U668" s="795"/>
      <c r="V668" s="795"/>
      <c r="W668" s="795"/>
    </row>
    <row r="669" spans="1:23" s="92" customFormat="1" ht="28.5" x14ac:dyDescent="0.2">
      <c r="A669" s="611">
        <v>8</v>
      </c>
      <c r="B669" s="1427">
        <v>39948</v>
      </c>
      <c r="C669" s="1432" t="s">
        <v>1115</v>
      </c>
      <c r="D669" s="1432" t="s">
        <v>603</v>
      </c>
      <c r="E669" s="1433" t="s">
        <v>724</v>
      </c>
      <c r="F669" s="95" t="s">
        <v>1106</v>
      </c>
      <c r="G669" s="74">
        <v>1100000</v>
      </c>
      <c r="H669" s="84" t="s">
        <v>13</v>
      </c>
      <c r="I669" s="305"/>
      <c r="J669" s="85"/>
      <c r="K669" s="1430"/>
      <c r="L669" s="53" t="str">
        <f t="shared" si="18"/>
        <v/>
      </c>
      <c r="M669" s="64"/>
      <c r="N669" s="1440"/>
      <c r="O669" s="1429"/>
      <c r="P669" s="86"/>
      <c r="Q669" s="67"/>
      <c r="R669" s="245"/>
      <c r="U669" s="795"/>
      <c r="V669" s="795"/>
      <c r="W669" s="795"/>
    </row>
    <row r="670" spans="1:23" s="92" customFormat="1" ht="30.75" x14ac:dyDescent="0.2">
      <c r="A670" s="611" t="s">
        <v>1908</v>
      </c>
      <c r="B670" s="1427">
        <v>39948</v>
      </c>
      <c r="C670" s="1432" t="s">
        <v>1128</v>
      </c>
      <c r="D670" s="1432" t="s">
        <v>1125</v>
      </c>
      <c r="E670" s="1433" t="s">
        <v>733</v>
      </c>
      <c r="F670" s="95" t="s">
        <v>1106</v>
      </c>
      <c r="G670" s="74">
        <v>2639000</v>
      </c>
      <c r="H670" s="84" t="s">
        <v>13</v>
      </c>
      <c r="I670" s="305">
        <v>40794</v>
      </c>
      <c r="J670" s="85">
        <v>49</v>
      </c>
      <c r="K670" s="1430">
        <v>2639000</v>
      </c>
      <c r="L670" s="53">
        <f t="shared" si="18"/>
        <v>0</v>
      </c>
      <c r="M670" s="348" t="s">
        <v>1271</v>
      </c>
      <c r="N670" s="1440">
        <v>40794</v>
      </c>
      <c r="O670" s="1429" t="s">
        <v>1271</v>
      </c>
      <c r="P670" s="86">
        <v>7</v>
      </c>
      <c r="Q670" s="1441" t="s">
        <v>1273</v>
      </c>
      <c r="R670" s="245">
        <v>132000</v>
      </c>
      <c r="U670" s="795"/>
      <c r="V670" s="795"/>
      <c r="W670" s="795"/>
    </row>
    <row r="671" spans="1:23" s="92" customFormat="1" ht="30.75" x14ac:dyDescent="0.2">
      <c r="A671" s="611" t="s">
        <v>2080</v>
      </c>
      <c r="B671" s="1427">
        <v>39948</v>
      </c>
      <c r="C671" s="1432" t="s">
        <v>1129</v>
      </c>
      <c r="D671" s="1432" t="s">
        <v>1126</v>
      </c>
      <c r="E671" s="1433" t="s">
        <v>717</v>
      </c>
      <c r="F671" s="833" t="s">
        <v>1106</v>
      </c>
      <c r="G671" s="74">
        <v>20300000</v>
      </c>
      <c r="H671" s="84" t="s">
        <v>13</v>
      </c>
      <c r="I671" s="48">
        <v>41117</v>
      </c>
      <c r="J671" s="85">
        <v>109</v>
      </c>
      <c r="K671" s="1430">
        <v>18069212.699999999</v>
      </c>
      <c r="L671" s="849">
        <v>0</v>
      </c>
      <c r="M671" s="348" t="s">
        <v>1271</v>
      </c>
      <c r="N671" s="65">
        <v>41117</v>
      </c>
      <c r="O671" s="1429" t="s">
        <v>1271</v>
      </c>
      <c r="P671" s="86">
        <v>7</v>
      </c>
      <c r="Q671" s="67" t="s">
        <v>1966</v>
      </c>
      <c r="R671" s="866">
        <v>824730.64</v>
      </c>
      <c r="U671" s="795"/>
      <c r="V671" s="795"/>
      <c r="W671" s="795"/>
    </row>
    <row r="672" spans="1:23" x14ac:dyDescent="0.2">
      <c r="A672" s="611" t="s">
        <v>1880</v>
      </c>
      <c r="B672" s="1427">
        <v>39955</v>
      </c>
      <c r="C672" s="1432" t="s">
        <v>680</v>
      </c>
      <c r="D672" s="1432" t="s">
        <v>439</v>
      </c>
      <c r="E672" s="1441" t="s">
        <v>737</v>
      </c>
      <c r="F672" s="604" t="s">
        <v>241</v>
      </c>
      <c r="G672" s="74">
        <v>15000000</v>
      </c>
      <c r="H672" s="84" t="s">
        <v>13</v>
      </c>
      <c r="I672" s="305">
        <v>40773</v>
      </c>
      <c r="J672" s="85">
        <v>49</v>
      </c>
      <c r="K672" s="1430">
        <v>15000000</v>
      </c>
      <c r="L672" s="53">
        <f t="shared" si="18"/>
        <v>0</v>
      </c>
      <c r="M672" s="64" t="s">
        <v>183</v>
      </c>
      <c r="N672" s="1440">
        <v>40773</v>
      </c>
      <c r="O672" s="1429" t="s">
        <v>393</v>
      </c>
      <c r="P672" s="86" t="s">
        <v>187</v>
      </c>
      <c r="Q672" s="67" t="s">
        <v>1273</v>
      </c>
      <c r="R672" s="245">
        <v>750000</v>
      </c>
      <c r="T672" s="1017"/>
      <c r="U672" s="795"/>
      <c r="V672" s="795"/>
      <c r="W672" s="795"/>
    </row>
    <row r="673" spans="1:23" x14ac:dyDescent="0.2">
      <c r="A673" s="611" t="s">
        <v>2235</v>
      </c>
      <c r="B673" s="1427">
        <v>39955</v>
      </c>
      <c r="C673" s="1432" t="s">
        <v>681</v>
      </c>
      <c r="D673" s="1432" t="s">
        <v>688</v>
      </c>
      <c r="E673" s="1441" t="s">
        <v>793</v>
      </c>
      <c r="F673" s="604" t="s">
        <v>241</v>
      </c>
      <c r="G673" s="74">
        <v>1177000</v>
      </c>
      <c r="H673" s="84" t="s">
        <v>13</v>
      </c>
      <c r="I673" s="305">
        <v>41254</v>
      </c>
      <c r="J673" s="85"/>
      <c r="K673" s="1430">
        <v>1032193.17</v>
      </c>
      <c r="L673" s="53">
        <v>0</v>
      </c>
      <c r="M673" s="64" t="s">
        <v>183</v>
      </c>
      <c r="N673" s="1440">
        <v>41254</v>
      </c>
      <c r="O673" s="1429" t="s">
        <v>393</v>
      </c>
      <c r="P673" s="86" t="s">
        <v>187</v>
      </c>
      <c r="Q673" s="67" t="s">
        <v>1966</v>
      </c>
      <c r="R673" s="245">
        <v>53755.31</v>
      </c>
      <c r="U673" s="795"/>
      <c r="V673" s="795"/>
      <c r="W673" s="795"/>
    </row>
    <row r="674" spans="1:23" x14ac:dyDescent="0.2">
      <c r="A674" s="611" t="s">
        <v>2026</v>
      </c>
      <c r="B674" s="1427">
        <v>39955</v>
      </c>
      <c r="C674" s="1432" t="s">
        <v>682</v>
      </c>
      <c r="D674" s="1432" t="s">
        <v>689</v>
      </c>
      <c r="E674" s="1441" t="s">
        <v>1039</v>
      </c>
      <c r="F674" s="604" t="s">
        <v>241</v>
      </c>
      <c r="G674" s="74">
        <v>1300000</v>
      </c>
      <c r="H674" s="84" t="s">
        <v>13</v>
      </c>
      <c r="I674" s="305"/>
      <c r="J674" s="85"/>
      <c r="K674" s="1430"/>
      <c r="L674" s="53" t="str">
        <f t="shared" si="18"/>
        <v/>
      </c>
      <c r="M674" s="64"/>
      <c r="N674" s="1440"/>
      <c r="O674" s="1429"/>
      <c r="P674" s="86"/>
      <c r="Q674" s="67"/>
      <c r="R674" s="245"/>
      <c r="U674" s="795"/>
      <c r="V674" s="795"/>
      <c r="W674" s="795"/>
    </row>
    <row r="675" spans="1:23" x14ac:dyDescent="0.2">
      <c r="A675" s="1417">
        <v>2</v>
      </c>
      <c r="B675" s="1463">
        <v>39955</v>
      </c>
      <c r="C675" s="1479" t="s">
        <v>695</v>
      </c>
      <c r="D675" s="1479" t="s">
        <v>483</v>
      </c>
      <c r="E675" s="1457" t="s">
        <v>484</v>
      </c>
      <c r="F675" s="1707" t="s">
        <v>241</v>
      </c>
      <c r="G675" s="1471">
        <v>5000000</v>
      </c>
      <c r="H675" s="1477" t="s">
        <v>13</v>
      </c>
      <c r="I675" s="305">
        <v>41087</v>
      </c>
      <c r="J675" s="85">
        <v>4</v>
      </c>
      <c r="K675" s="1430">
        <v>2250000</v>
      </c>
      <c r="L675" s="53">
        <f t="shared" si="18"/>
        <v>2750000</v>
      </c>
      <c r="M675" s="64" t="s">
        <v>183</v>
      </c>
      <c r="N675" s="1512">
        <v>41164</v>
      </c>
      <c r="O675" s="1453" t="s">
        <v>393</v>
      </c>
      <c r="P675" s="1455" t="s">
        <v>187</v>
      </c>
      <c r="Q675" s="1457" t="s">
        <v>1273</v>
      </c>
      <c r="R675" s="1506">
        <v>250000</v>
      </c>
      <c r="T675" s="214"/>
      <c r="U675" s="795"/>
      <c r="V675" s="795"/>
      <c r="W675" s="795"/>
    </row>
    <row r="676" spans="1:23" x14ac:dyDescent="0.2">
      <c r="A676" s="1418"/>
      <c r="B676" s="1464"/>
      <c r="C676" s="1480"/>
      <c r="D676" s="1480"/>
      <c r="E676" s="1458"/>
      <c r="F676" s="1708"/>
      <c r="G676" s="1472"/>
      <c r="H676" s="1478"/>
      <c r="I676" s="305">
        <v>41164</v>
      </c>
      <c r="J676" s="85">
        <v>4</v>
      </c>
      <c r="K676" s="1430">
        <v>2750000</v>
      </c>
      <c r="L676" s="53">
        <f>L675-K676</f>
        <v>0</v>
      </c>
      <c r="M676" s="64" t="s">
        <v>183</v>
      </c>
      <c r="N676" s="1513"/>
      <c r="O676" s="1454"/>
      <c r="P676" s="1456"/>
      <c r="Q676" s="1458"/>
      <c r="R676" s="1507"/>
      <c r="U676" s="795"/>
      <c r="V676" s="795"/>
      <c r="W676" s="795"/>
    </row>
    <row r="677" spans="1:23" x14ac:dyDescent="0.2">
      <c r="A677" s="611" t="s">
        <v>1880</v>
      </c>
      <c r="B677" s="1427">
        <v>39955</v>
      </c>
      <c r="C677" s="1432" t="s">
        <v>698</v>
      </c>
      <c r="D677" s="1432" t="s">
        <v>655</v>
      </c>
      <c r="E677" s="1441" t="s">
        <v>717</v>
      </c>
      <c r="F677" s="604" t="s">
        <v>241</v>
      </c>
      <c r="G677" s="74">
        <v>6272000</v>
      </c>
      <c r="H677" s="84" t="s">
        <v>13</v>
      </c>
      <c r="I677" s="305">
        <v>40808</v>
      </c>
      <c r="J677" s="85">
        <v>49</v>
      </c>
      <c r="K677" s="1430">
        <v>6272000</v>
      </c>
      <c r="L677" s="53">
        <f t="shared" si="18"/>
        <v>0</v>
      </c>
      <c r="M677" s="64" t="s">
        <v>183</v>
      </c>
      <c r="N677" s="1440">
        <v>40808</v>
      </c>
      <c r="O677" s="1429" t="s">
        <v>393</v>
      </c>
      <c r="P677" s="86" t="s">
        <v>187</v>
      </c>
      <c r="Q677" s="67" t="s">
        <v>1273</v>
      </c>
      <c r="R677" s="245">
        <v>314000</v>
      </c>
      <c r="U677" s="795"/>
      <c r="V677" s="795"/>
      <c r="W677" s="795"/>
    </row>
    <row r="678" spans="1:23" x14ac:dyDescent="0.2">
      <c r="A678" s="611">
        <v>2</v>
      </c>
      <c r="B678" s="1427">
        <v>39955</v>
      </c>
      <c r="C678" s="1432" t="s">
        <v>696</v>
      </c>
      <c r="D678" s="1432" t="s">
        <v>690</v>
      </c>
      <c r="E678" s="1441" t="s">
        <v>771</v>
      </c>
      <c r="F678" s="604" t="s">
        <v>241</v>
      </c>
      <c r="G678" s="74">
        <v>9900000</v>
      </c>
      <c r="H678" s="84" t="s">
        <v>13</v>
      </c>
      <c r="I678" s="305"/>
      <c r="J678" s="85"/>
      <c r="K678" s="1430"/>
      <c r="L678" s="1440"/>
      <c r="M678" s="64"/>
      <c r="N678" s="1440"/>
      <c r="O678" s="1429"/>
      <c r="P678" s="86"/>
      <c r="Q678" s="67"/>
      <c r="R678" s="245"/>
      <c r="U678" s="795"/>
      <c r="V678" s="795"/>
      <c r="W678" s="795"/>
    </row>
    <row r="679" spans="1:23" x14ac:dyDescent="0.2">
      <c r="A679" s="611" t="s">
        <v>2173</v>
      </c>
      <c r="B679" s="1427">
        <v>39955</v>
      </c>
      <c r="C679" s="1432" t="s">
        <v>683</v>
      </c>
      <c r="D679" s="1432" t="s">
        <v>945</v>
      </c>
      <c r="E679" s="1441" t="s">
        <v>737</v>
      </c>
      <c r="F679" s="604" t="s">
        <v>241</v>
      </c>
      <c r="G679" s="74">
        <v>5097000</v>
      </c>
      <c r="H679" s="84" t="s">
        <v>13</v>
      </c>
      <c r="I679" s="305">
        <v>41226</v>
      </c>
      <c r="J679" s="85">
        <v>150</v>
      </c>
      <c r="K679" s="1430">
        <v>3198852.5</v>
      </c>
      <c r="L679" s="53">
        <v>0</v>
      </c>
      <c r="M679" s="64" t="s">
        <v>183</v>
      </c>
      <c r="N679" s="281">
        <v>41226</v>
      </c>
      <c r="O679" s="1429" t="s">
        <v>393</v>
      </c>
      <c r="P679" s="282" t="s">
        <v>187</v>
      </c>
      <c r="Q679" s="67" t="s">
        <v>1966</v>
      </c>
      <c r="R679" s="245">
        <v>195017.63</v>
      </c>
      <c r="U679" s="795"/>
      <c r="V679" s="795"/>
      <c r="W679" s="795"/>
    </row>
    <row r="680" spans="1:23" s="92" customFormat="1" ht="30.75" x14ac:dyDescent="0.2">
      <c r="A680" s="611" t="s">
        <v>2081</v>
      </c>
      <c r="B680" s="1427">
        <v>39955</v>
      </c>
      <c r="C680" s="1432" t="s">
        <v>684</v>
      </c>
      <c r="D680" s="1432" t="s">
        <v>691</v>
      </c>
      <c r="E680" s="1433" t="s">
        <v>721</v>
      </c>
      <c r="F680" s="95" t="s">
        <v>1106</v>
      </c>
      <c r="G680" s="74">
        <v>20400000</v>
      </c>
      <c r="H680" s="84" t="s">
        <v>13</v>
      </c>
      <c r="I680" s="48">
        <v>41117</v>
      </c>
      <c r="J680" s="85">
        <v>110</v>
      </c>
      <c r="K680" s="1430">
        <v>15147000</v>
      </c>
      <c r="L680" s="53">
        <v>0</v>
      </c>
      <c r="M680" s="348" t="s">
        <v>1271</v>
      </c>
      <c r="N680" s="65">
        <v>41117</v>
      </c>
      <c r="O680" s="1429" t="s">
        <v>1271</v>
      </c>
      <c r="P680" s="86">
        <v>7</v>
      </c>
      <c r="Q680" s="67" t="s">
        <v>1966</v>
      </c>
      <c r="R680" s="245">
        <v>898722</v>
      </c>
      <c r="U680" s="795"/>
      <c r="V680" s="795"/>
      <c r="W680" s="795"/>
    </row>
    <row r="681" spans="1:23" s="92" customFormat="1" ht="28.5" x14ac:dyDescent="0.2">
      <c r="A681" s="611">
        <v>8</v>
      </c>
      <c r="B681" s="1427">
        <v>39955</v>
      </c>
      <c r="C681" s="1432" t="s">
        <v>685</v>
      </c>
      <c r="D681" s="1432" t="s">
        <v>692</v>
      </c>
      <c r="E681" s="1433" t="s">
        <v>842</v>
      </c>
      <c r="F681" s="95" t="s">
        <v>1106</v>
      </c>
      <c r="G681" s="74">
        <v>6349000</v>
      </c>
      <c r="H681" s="84" t="s">
        <v>13</v>
      </c>
      <c r="I681" s="305"/>
      <c r="J681" s="85"/>
      <c r="K681" s="1430"/>
      <c r="L681" s="53"/>
      <c r="M681" s="64"/>
      <c r="N681" s="1440"/>
      <c r="O681" s="1429"/>
      <c r="P681" s="86"/>
      <c r="Q681" s="67"/>
      <c r="R681" s="245"/>
      <c r="U681" s="795"/>
      <c r="V681" s="795"/>
      <c r="W681" s="795"/>
    </row>
    <row r="682" spans="1:23" s="92" customFormat="1" ht="30.75" x14ac:dyDescent="0.2">
      <c r="A682" s="611" t="s">
        <v>2179</v>
      </c>
      <c r="B682" s="1427">
        <v>39955</v>
      </c>
      <c r="C682" s="1432" t="s">
        <v>686</v>
      </c>
      <c r="D682" s="1432" t="s">
        <v>693</v>
      </c>
      <c r="E682" s="1433" t="s">
        <v>737</v>
      </c>
      <c r="F682" s="95" t="s">
        <v>1106</v>
      </c>
      <c r="G682" s="74">
        <v>2993000</v>
      </c>
      <c r="H682" s="84" t="s">
        <v>13</v>
      </c>
      <c r="I682" s="305">
        <v>41226</v>
      </c>
      <c r="J682" s="85">
        <v>156</v>
      </c>
      <c r="K682" s="1430">
        <v>2844598.61</v>
      </c>
      <c r="L682" s="53">
        <v>0</v>
      </c>
      <c r="M682" s="348" t="s">
        <v>1271</v>
      </c>
      <c r="N682" s="281">
        <v>41226</v>
      </c>
      <c r="O682" s="1429" t="s">
        <v>1271</v>
      </c>
      <c r="P682" s="86">
        <v>7</v>
      </c>
      <c r="Q682" s="67" t="s">
        <v>1966</v>
      </c>
      <c r="R682" s="245">
        <v>148500</v>
      </c>
      <c r="U682" s="795"/>
      <c r="V682" s="795"/>
      <c r="W682" s="795"/>
    </row>
    <row r="683" spans="1:23" s="92" customFormat="1" ht="30.75" x14ac:dyDescent="0.2">
      <c r="A683" s="611" t="s">
        <v>2082</v>
      </c>
      <c r="B683" s="1427">
        <v>39955</v>
      </c>
      <c r="C683" s="1432" t="s">
        <v>697</v>
      </c>
      <c r="D683" s="1432" t="s">
        <v>945</v>
      </c>
      <c r="E683" s="1433" t="s">
        <v>737</v>
      </c>
      <c r="F683" s="95" t="s">
        <v>1106</v>
      </c>
      <c r="G683" s="74">
        <v>20445000</v>
      </c>
      <c r="H683" s="84" t="s">
        <v>13</v>
      </c>
      <c r="I683" s="48">
        <v>41117</v>
      </c>
      <c r="J683" s="85">
        <v>111</v>
      </c>
      <c r="K683" s="1430">
        <v>14780661.640000001</v>
      </c>
      <c r="L683" s="53">
        <v>0</v>
      </c>
      <c r="M683" s="348" t="s">
        <v>1271</v>
      </c>
      <c r="N683" s="65">
        <v>41117</v>
      </c>
      <c r="O683" s="1429" t="s">
        <v>1271</v>
      </c>
      <c r="P683" s="86">
        <v>7</v>
      </c>
      <c r="Q683" s="67" t="s">
        <v>1966</v>
      </c>
      <c r="R683" s="874">
        <v>779576.49</v>
      </c>
      <c r="U683" s="795"/>
      <c r="V683" s="795"/>
      <c r="W683" s="795"/>
    </row>
    <row r="684" spans="1:23" s="92" customFormat="1" ht="30.75" x14ac:dyDescent="0.2">
      <c r="A684" s="611">
        <v>8</v>
      </c>
      <c r="B684" s="1427">
        <v>39955</v>
      </c>
      <c r="C684" s="1432" t="s">
        <v>687</v>
      </c>
      <c r="D684" s="1432" t="s">
        <v>694</v>
      </c>
      <c r="E684" s="1433" t="s">
        <v>782</v>
      </c>
      <c r="F684" s="95" t="s">
        <v>1106</v>
      </c>
      <c r="G684" s="74">
        <v>14400000</v>
      </c>
      <c r="H684" s="84" t="s">
        <v>13</v>
      </c>
      <c r="I684" s="305">
        <v>41093</v>
      </c>
      <c r="J684" s="85">
        <v>4</v>
      </c>
      <c r="K684" s="1430">
        <v>14400000</v>
      </c>
      <c r="L684" s="53">
        <f>IF($K684&lt;&gt;0,$G684-$K684,"")</f>
        <v>0</v>
      </c>
      <c r="M684" s="348" t="s">
        <v>1271</v>
      </c>
      <c r="N684" s="96">
        <v>41093</v>
      </c>
      <c r="O684" s="1429" t="s">
        <v>1271</v>
      </c>
      <c r="P684" s="86">
        <v>7</v>
      </c>
      <c r="Q684" s="1441" t="s">
        <v>1273</v>
      </c>
      <c r="R684" s="245">
        <v>720000</v>
      </c>
      <c r="U684" s="795"/>
      <c r="V684" s="795"/>
      <c r="W684" s="795"/>
    </row>
    <row r="685" spans="1:23" x14ac:dyDescent="0.2">
      <c r="A685" s="611">
        <v>49</v>
      </c>
      <c r="B685" s="1427">
        <v>39962</v>
      </c>
      <c r="C685" s="1432" t="s">
        <v>571</v>
      </c>
      <c r="D685" s="1432" t="s">
        <v>572</v>
      </c>
      <c r="E685" s="1433" t="s">
        <v>771</v>
      </c>
      <c r="F685" s="95" t="s">
        <v>286</v>
      </c>
      <c r="G685" s="74">
        <v>19468000</v>
      </c>
      <c r="H685" s="1391" t="s">
        <v>13</v>
      </c>
      <c r="I685" s="305">
        <v>40801</v>
      </c>
      <c r="J685" s="85">
        <v>49</v>
      </c>
      <c r="K685" s="1430">
        <v>19468000</v>
      </c>
      <c r="L685" s="53">
        <f>IF($K685&lt;&gt;0,$G685-$K685,"")</f>
        <v>0</v>
      </c>
      <c r="M685" s="64" t="s">
        <v>1013</v>
      </c>
      <c r="N685" s="96">
        <v>40835</v>
      </c>
      <c r="O685" s="1429" t="s">
        <v>1013</v>
      </c>
      <c r="P685" s="86"/>
      <c r="Q685" s="67" t="s">
        <v>1273</v>
      </c>
      <c r="R685" s="245">
        <v>1100869.5</v>
      </c>
      <c r="U685" s="795"/>
      <c r="V685" s="795"/>
      <c r="W685" s="795"/>
    </row>
    <row r="686" spans="1:23" x14ac:dyDescent="0.2">
      <c r="A686" s="611">
        <v>2</v>
      </c>
      <c r="B686" s="1427">
        <v>39962</v>
      </c>
      <c r="C686" s="1432" t="s">
        <v>565</v>
      </c>
      <c r="D686" s="1432" t="s">
        <v>573</v>
      </c>
      <c r="E686" s="1433" t="s">
        <v>719</v>
      </c>
      <c r="F686" s="95" t="s">
        <v>241</v>
      </c>
      <c r="G686" s="74">
        <v>1800000</v>
      </c>
      <c r="H686" s="1391" t="s">
        <v>13</v>
      </c>
      <c r="I686" s="305">
        <v>40569</v>
      </c>
      <c r="J686" s="85">
        <v>4</v>
      </c>
      <c r="K686" s="1430">
        <v>1800000</v>
      </c>
      <c r="L686" s="53">
        <f>IF($K686&lt;&gt;0,$G686-$K686,"")</f>
        <v>0</v>
      </c>
      <c r="M686" s="64" t="s">
        <v>183</v>
      </c>
      <c r="N686" s="96">
        <v>40569</v>
      </c>
      <c r="O686" s="1429" t="s">
        <v>393</v>
      </c>
      <c r="P686" s="86" t="s">
        <v>187</v>
      </c>
      <c r="Q686" s="67" t="s">
        <v>1273</v>
      </c>
      <c r="R686" s="245">
        <v>90000</v>
      </c>
      <c r="U686" s="795"/>
      <c r="V686" s="795"/>
      <c r="W686" s="795"/>
    </row>
    <row r="687" spans="1:23" x14ac:dyDescent="0.2">
      <c r="A687" s="611" t="s">
        <v>1927</v>
      </c>
      <c r="B687" s="1427">
        <v>39962</v>
      </c>
      <c r="C687" s="1432" t="s">
        <v>580</v>
      </c>
      <c r="D687" s="1432" t="s">
        <v>574</v>
      </c>
      <c r="E687" s="1433" t="s">
        <v>717</v>
      </c>
      <c r="F687" s="95" t="s">
        <v>241</v>
      </c>
      <c r="G687" s="74">
        <v>4114000</v>
      </c>
      <c r="H687" s="1391" t="s">
        <v>13</v>
      </c>
      <c r="I687" s="305"/>
      <c r="J687" s="85"/>
      <c r="K687" s="1430"/>
      <c r="L687" s="53"/>
      <c r="M687" s="64"/>
      <c r="N687" s="96"/>
      <c r="O687" s="1429"/>
      <c r="P687" s="86"/>
      <c r="Q687" s="67"/>
      <c r="R687" s="245"/>
      <c r="U687" s="795"/>
      <c r="V687" s="795"/>
      <c r="W687" s="795"/>
    </row>
    <row r="688" spans="1:23" x14ac:dyDescent="0.2">
      <c r="A688" s="611" t="s">
        <v>2271</v>
      </c>
      <c r="B688" s="1427">
        <v>39962</v>
      </c>
      <c r="C688" s="1432" t="s">
        <v>566</v>
      </c>
      <c r="D688" s="1432" t="s">
        <v>575</v>
      </c>
      <c r="E688" s="1433" t="s">
        <v>737</v>
      </c>
      <c r="F688" s="95" t="s">
        <v>241</v>
      </c>
      <c r="G688" s="74">
        <v>24990000</v>
      </c>
      <c r="H688" s="1393" t="s">
        <v>13</v>
      </c>
      <c r="I688" s="305">
        <v>41313</v>
      </c>
      <c r="J688" s="85">
        <v>197</v>
      </c>
      <c r="K688" s="1430">
        <v>12679301.25</v>
      </c>
      <c r="L688" s="53">
        <v>0</v>
      </c>
      <c r="M688" s="64" t="s">
        <v>183</v>
      </c>
      <c r="N688" s="96">
        <v>41313</v>
      </c>
      <c r="O688" s="1429" t="s">
        <v>393</v>
      </c>
      <c r="P688" s="86" t="s">
        <v>187</v>
      </c>
      <c r="Q688" s="67" t="s">
        <v>1966</v>
      </c>
      <c r="R688" s="245">
        <v>645046.87</v>
      </c>
      <c r="U688" s="795"/>
      <c r="V688" s="795"/>
      <c r="W688" s="795"/>
    </row>
    <row r="689" spans="1:23" x14ac:dyDescent="0.2">
      <c r="A689" s="611">
        <v>2</v>
      </c>
      <c r="B689" s="1427">
        <v>39962</v>
      </c>
      <c r="C689" s="1432" t="s">
        <v>567</v>
      </c>
      <c r="D689" s="1432" t="s">
        <v>576</v>
      </c>
      <c r="E689" s="1433" t="s">
        <v>744</v>
      </c>
      <c r="F689" s="95" t="s">
        <v>241</v>
      </c>
      <c r="G689" s="74">
        <v>3076000</v>
      </c>
      <c r="H689" s="84" t="s">
        <v>13</v>
      </c>
      <c r="I689" s="305"/>
      <c r="J689" s="85"/>
      <c r="K689" s="1430"/>
      <c r="L689" s="53"/>
      <c r="M689" s="64"/>
      <c r="N689" s="96"/>
      <c r="O689" s="1429"/>
      <c r="P689" s="86"/>
      <c r="Q689" s="67"/>
      <c r="R689" s="245"/>
      <c r="U689" s="795"/>
      <c r="V689" s="795"/>
      <c r="W689" s="795"/>
    </row>
    <row r="690" spans="1:23" x14ac:dyDescent="0.2">
      <c r="A690" s="611" t="s">
        <v>1880</v>
      </c>
      <c r="B690" s="1427">
        <v>39962</v>
      </c>
      <c r="C690" s="1432" t="s">
        <v>568</v>
      </c>
      <c r="D690" s="1432" t="s">
        <v>577</v>
      </c>
      <c r="E690" s="1433" t="s">
        <v>842</v>
      </c>
      <c r="F690" s="95" t="s">
        <v>241</v>
      </c>
      <c r="G690" s="74">
        <v>12000000</v>
      </c>
      <c r="H690" s="84" t="s">
        <v>13</v>
      </c>
      <c r="I690" s="305">
        <v>40787</v>
      </c>
      <c r="J690" s="85">
        <v>49</v>
      </c>
      <c r="K690" s="1430">
        <v>12000000</v>
      </c>
      <c r="L690" s="53">
        <f>IF($K690&lt;&gt;0,$G690-$K690,"")</f>
        <v>0</v>
      </c>
      <c r="M690" s="64" t="s">
        <v>183</v>
      </c>
      <c r="N690" s="96">
        <v>40787</v>
      </c>
      <c r="O690" s="1429" t="s">
        <v>393</v>
      </c>
      <c r="P690" s="86" t="s">
        <v>187</v>
      </c>
      <c r="Q690" s="67" t="s">
        <v>1273</v>
      </c>
      <c r="R690" s="245">
        <v>600000</v>
      </c>
      <c r="U690" s="795"/>
      <c r="V690" s="795"/>
      <c r="W690" s="795"/>
    </row>
    <row r="691" spans="1:23" s="92" customFormat="1" ht="30.75" x14ac:dyDescent="0.2">
      <c r="A691" s="611">
        <v>8</v>
      </c>
      <c r="B691" s="1427">
        <v>39962</v>
      </c>
      <c r="C691" s="1412" t="s">
        <v>569</v>
      </c>
      <c r="D691" s="1432" t="s">
        <v>578</v>
      </c>
      <c r="E691" s="1433" t="s">
        <v>859</v>
      </c>
      <c r="F691" s="95" t="s">
        <v>1106</v>
      </c>
      <c r="G691" s="74">
        <v>3942000</v>
      </c>
      <c r="H691" s="84" t="s">
        <v>13</v>
      </c>
      <c r="I691" s="305">
        <v>41360</v>
      </c>
      <c r="J691" s="85">
        <v>4</v>
      </c>
      <c r="K691" s="1430">
        <v>3942000</v>
      </c>
      <c r="L691" s="53">
        <f>IF($K691&lt;&gt;0,$G691-$K691,"")</f>
        <v>0</v>
      </c>
      <c r="M691" s="348" t="s">
        <v>1271</v>
      </c>
      <c r="N691" s="96">
        <v>41360</v>
      </c>
      <c r="O691" s="1429" t="s">
        <v>1271</v>
      </c>
      <c r="P691" s="86">
        <v>7</v>
      </c>
      <c r="Q691" s="67" t="s">
        <v>1273</v>
      </c>
      <c r="R691" s="245">
        <v>197000</v>
      </c>
      <c r="U691" s="795"/>
      <c r="V691" s="795"/>
      <c r="W691" s="795"/>
    </row>
    <row r="692" spans="1:23" s="92" customFormat="1" ht="28.5" x14ac:dyDescent="0.2">
      <c r="A692" s="611">
        <v>8</v>
      </c>
      <c r="B692" s="1442">
        <v>39962</v>
      </c>
      <c r="C692" s="1412" t="s">
        <v>570</v>
      </c>
      <c r="D692" s="1432" t="s">
        <v>579</v>
      </c>
      <c r="E692" s="1433" t="s">
        <v>724</v>
      </c>
      <c r="F692" s="95" t="s">
        <v>1106</v>
      </c>
      <c r="G692" s="74">
        <v>19817000</v>
      </c>
      <c r="H692" s="84" t="s">
        <v>13</v>
      </c>
      <c r="I692" s="305"/>
      <c r="J692" s="85"/>
      <c r="K692" s="1430"/>
      <c r="L692" s="53"/>
      <c r="M692" s="100"/>
      <c r="N692" s="96"/>
      <c r="O692" s="1429"/>
      <c r="P692" s="86"/>
      <c r="Q692" s="67"/>
      <c r="R692" s="245"/>
      <c r="U692" s="795"/>
      <c r="V692" s="795"/>
      <c r="W692" s="795"/>
    </row>
    <row r="693" spans="1:23" x14ac:dyDescent="0.2">
      <c r="A693" s="611">
        <v>2</v>
      </c>
      <c r="B693" s="1442">
        <v>39969</v>
      </c>
      <c r="C693" s="1412" t="s">
        <v>409</v>
      </c>
      <c r="D693" s="1432" t="s">
        <v>412</v>
      </c>
      <c r="E693" s="1433" t="s">
        <v>735</v>
      </c>
      <c r="F693" s="95" t="s">
        <v>241</v>
      </c>
      <c r="G693" s="74">
        <v>5000000</v>
      </c>
      <c r="H693" s="84" t="s">
        <v>13</v>
      </c>
      <c r="I693" s="305"/>
      <c r="J693" s="85"/>
      <c r="K693" s="1430"/>
      <c r="L693" s="53"/>
      <c r="M693" s="100"/>
      <c r="N693" s="96"/>
      <c r="O693" s="1429"/>
      <c r="P693" s="86"/>
      <c r="Q693" s="67"/>
      <c r="R693" s="245"/>
      <c r="U693" s="795"/>
      <c r="V693" s="795"/>
      <c r="W693" s="795"/>
    </row>
    <row r="694" spans="1:23" s="92" customFormat="1" ht="30.75" x14ac:dyDescent="0.2">
      <c r="A694" s="1418" t="s">
        <v>2307</v>
      </c>
      <c r="B694" s="1443">
        <v>39969</v>
      </c>
      <c r="C694" s="1412" t="s">
        <v>410</v>
      </c>
      <c r="D694" s="1432" t="s">
        <v>662</v>
      </c>
      <c r="E694" s="1433" t="s">
        <v>859</v>
      </c>
      <c r="F694" s="95" t="s">
        <v>1106</v>
      </c>
      <c r="G694" s="74">
        <v>17969000</v>
      </c>
      <c r="H694" s="84" t="s">
        <v>13</v>
      </c>
      <c r="I694" s="305">
        <v>41325</v>
      </c>
      <c r="J694" s="85">
        <v>211</v>
      </c>
      <c r="K694" s="1430">
        <v>13612557.91</v>
      </c>
      <c r="L694" s="53">
        <v>0</v>
      </c>
      <c r="M694" s="348" t="s">
        <v>1271</v>
      </c>
      <c r="N694" s="281">
        <v>41325</v>
      </c>
      <c r="O694" s="1429" t="s">
        <v>1271</v>
      </c>
      <c r="P694" s="86">
        <v>7</v>
      </c>
      <c r="Q694" s="67" t="s">
        <v>1966</v>
      </c>
      <c r="R694" s="245">
        <v>644726.18999999994</v>
      </c>
      <c r="U694" s="795"/>
      <c r="V694" s="795"/>
      <c r="W694" s="795"/>
    </row>
    <row r="695" spans="1:23" s="92" customFormat="1" ht="28.5" x14ac:dyDescent="0.2">
      <c r="A695" s="1418" t="s">
        <v>413</v>
      </c>
      <c r="B695" s="1443">
        <v>39969</v>
      </c>
      <c r="C695" s="1432" t="s">
        <v>411</v>
      </c>
      <c r="D695" s="1432" t="s">
        <v>603</v>
      </c>
      <c r="E695" s="1433" t="s">
        <v>724</v>
      </c>
      <c r="F695" s="95" t="s">
        <v>1106</v>
      </c>
      <c r="G695" s="74">
        <v>17300000</v>
      </c>
      <c r="H695" s="84" t="s">
        <v>13</v>
      </c>
      <c r="I695" s="305"/>
      <c r="J695" s="85"/>
      <c r="K695" s="1430"/>
      <c r="L695" s="53"/>
      <c r="M695" s="100"/>
      <c r="N695" s="96"/>
      <c r="O695" s="1429"/>
      <c r="P695" s="86"/>
      <c r="Q695" s="67"/>
      <c r="R695" s="245"/>
      <c r="U695" s="795"/>
      <c r="V695" s="795"/>
      <c r="W695" s="795"/>
    </row>
    <row r="696" spans="1:23" ht="28.5" x14ac:dyDescent="0.2">
      <c r="A696" s="1384" t="s">
        <v>1913</v>
      </c>
      <c r="B696" s="1443">
        <v>39976</v>
      </c>
      <c r="C696" s="1431" t="s">
        <v>1911</v>
      </c>
      <c r="D696" s="1432" t="s">
        <v>1912</v>
      </c>
      <c r="E696" s="1433" t="s">
        <v>758</v>
      </c>
      <c r="F696" s="95" t="s">
        <v>241</v>
      </c>
      <c r="G696" s="74">
        <v>2892000</v>
      </c>
      <c r="H696" s="84" t="s">
        <v>13</v>
      </c>
      <c r="I696" s="305">
        <v>40905</v>
      </c>
      <c r="J696" s="85">
        <v>4</v>
      </c>
      <c r="K696" s="1430">
        <v>2892000</v>
      </c>
      <c r="L696" s="53">
        <f>IF($K696&lt;&gt;0,$G696-$K696,"")</f>
        <v>0</v>
      </c>
      <c r="M696" s="408" t="s">
        <v>183</v>
      </c>
      <c r="N696" s="96">
        <v>40905</v>
      </c>
      <c r="O696" s="1429" t="s">
        <v>393</v>
      </c>
      <c r="P696" s="86" t="s">
        <v>187</v>
      </c>
      <c r="Q696" s="217" t="s">
        <v>1273</v>
      </c>
      <c r="R696" s="245">
        <v>145000</v>
      </c>
      <c r="U696" s="795"/>
      <c r="V696" s="795"/>
      <c r="W696" s="795"/>
    </row>
    <row r="697" spans="1:23" s="323" customFormat="1" ht="33" x14ac:dyDescent="0.2">
      <c r="A697" s="1384" t="s">
        <v>1526</v>
      </c>
      <c r="B697" s="297">
        <v>39976</v>
      </c>
      <c r="C697" s="1431" t="s">
        <v>244</v>
      </c>
      <c r="D697" s="1431" t="s">
        <v>1096</v>
      </c>
      <c r="E697" s="1428" t="s">
        <v>796</v>
      </c>
      <c r="F697" s="95" t="s">
        <v>241</v>
      </c>
      <c r="G697" s="299">
        <v>6000000</v>
      </c>
      <c r="H697" s="300" t="s">
        <v>13</v>
      </c>
      <c r="I697" s="1304">
        <v>40450</v>
      </c>
      <c r="J697" s="327">
        <v>4</v>
      </c>
      <c r="K697" s="1305">
        <v>6000000</v>
      </c>
      <c r="L697" s="53">
        <f>IF($K697&lt;&gt;0,$G697-$K697,"")</f>
        <v>0</v>
      </c>
      <c r="M697" s="408" t="s">
        <v>183</v>
      </c>
      <c r="N697" s="340">
        <v>40450</v>
      </c>
      <c r="O697" s="1429" t="s">
        <v>393</v>
      </c>
      <c r="P697" s="328" t="s">
        <v>1575</v>
      </c>
      <c r="Q697" s="217" t="s">
        <v>1273</v>
      </c>
      <c r="R697" s="245">
        <v>245000</v>
      </c>
      <c r="U697" s="795"/>
      <c r="V697" s="795"/>
      <c r="W697" s="795"/>
    </row>
    <row r="698" spans="1:23" x14ac:dyDescent="0.2">
      <c r="A698" s="1418">
        <v>2</v>
      </c>
      <c r="B698" s="1443">
        <v>39976</v>
      </c>
      <c r="C698" s="1432" t="s">
        <v>245</v>
      </c>
      <c r="D698" s="1432" t="s">
        <v>249</v>
      </c>
      <c r="E698" s="1433" t="s">
        <v>796</v>
      </c>
      <c r="F698" s="95" t="s">
        <v>241</v>
      </c>
      <c r="G698" s="74">
        <v>2760000</v>
      </c>
      <c r="H698" s="84" t="s">
        <v>13</v>
      </c>
      <c r="I698" s="305"/>
      <c r="J698" s="85"/>
      <c r="K698" s="1430"/>
      <c r="L698" s="53"/>
      <c r="M698" s="100"/>
      <c r="N698" s="96"/>
      <c r="O698" s="1429"/>
      <c r="P698" s="86"/>
      <c r="Q698" s="67"/>
      <c r="R698" s="245"/>
      <c r="U698" s="795"/>
      <c r="V698" s="795"/>
      <c r="W698" s="795"/>
    </row>
    <row r="699" spans="1:23" x14ac:dyDescent="0.2">
      <c r="A699" s="1418" t="s">
        <v>257</v>
      </c>
      <c r="B699" s="1443">
        <v>39976</v>
      </c>
      <c r="C699" s="1432" t="s">
        <v>246</v>
      </c>
      <c r="D699" s="1432" t="s">
        <v>250</v>
      </c>
      <c r="E699" s="1433" t="s">
        <v>942</v>
      </c>
      <c r="F699" s="95" t="s">
        <v>241</v>
      </c>
      <c r="G699" s="74">
        <v>4700000</v>
      </c>
      <c r="H699" s="84" t="s">
        <v>13</v>
      </c>
      <c r="I699" s="305"/>
      <c r="J699" s="85"/>
      <c r="K699" s="1430"/>
      <c r="L699" s="53"/>
      <c r="M699" s="100"/>
      <c r="N699" s="96"/>
      <c r="O699" s="1429"/>
      <c r="P699" s="86"/>
      <c r="Q699" s="67"/>
      <c r="R699" s="245"/>
      <c r="U699" s="795"/>
      <c r="V699" s="795"/>
      <c r="W699" s="795"/>
    </row>
    <row r="700" spans="1:23" x14ac:dyDescent="0.2">
      <c r="A700" s="1418" t="s">
        <v>1880</v>
      </c>
      <c r="B700" s="1443">
        <v>39976</v>
      </c>
      <c r="C700" s="1432" t="s">
        <v>247</v>
      </c>
      <c r="D700" s="1432" t="s">
        <v>251</v>
      </c>
      <c r="E700" s="1433" t="s">
        <v>758</v>
      </c>
      <c r="F700" s="95" t="s">
        <v>241</v>
      </c>
      <c r="G700" s="74">
        <v>4000000</v>
      </c>
      <c r="H700" s="84" t="s">
        <v>13</v>
      </c>
      <c r="I700" s="305">
        <v>40780</v>
      </c>
      <c r="J700" s="85">
        <v>49</v>
      </c>
      <c r="K700" s="1430">
        <v>4000000</v>
      </c>
      <c r="L700" s="53">
        <f>IF($K700&lt;&gt;0,$G700-$K700,"")</f>
        <v>0</v>
      </c>
      <c r="M700" s="408" t="s">
        <v>183</v>
      </c>
      <c r="N700" s="96">
        <v>40780</v>
      </c>
      <c r="O700" s="1429" t="s">
        <v>393</v>
      </c>
      <c r="P700" s="86" t="s">
        <v>187</v>
      </c>
      <c r="Q700" s="67" t="s">
        <v>1273</v>
      </c>
      <c r="R700" s="245">
        <v>200000</v>
      </c>
      <c r="U700" s="795"/>
      <c r="V700" s="795"/>
      <c r="W700" s="795"/>
    </row>
    <row r="701" spans="1:23" s="92" customFormat="1" ht="30.75" x14ac:dyDescent="0.2">
      <c r="A701" s="1418" t="s">
        <v>1905</v>
      </c>
      <c r="B701" s="1443">
        <v>39976</v>
      </c>
      <c r="C701" s="1432" t="s">
        <v>254</v>
      </c>
      <c r="D701" s="1432" t="s">
        <v>252</v>
      </c>
      <c r="E701" s="1433" t="s">
        <v>753</v>
      </c>
      <c r="F701" s="95" t="s">
        <v>1106</v>
      </c>
      <c r="G701" s="74">
        <v>3756000</v>
      </c>
      <c r="H701" s="84" t="s">
        <v>13</v>
      </c>
      <c r="I701" s="305">
        <v>40808</v>
      </c>
      <c r="J701" s="85">
        <v>49</v>
      </c>
      <c r="K701" s="1430">
        <v>3756000</v>
      </c>
      <c r="L701" s="53">
        <f>IF($K701&lt;&gt;0,$G701-$K701,"")</f>
        <v>0</v>
      </c>
      <c r="M701" s="348" t="s">
        <v>1271</v>
      </c>
      <c r="N701" s="96">
        <v>40808</v>
      </c>
      <c r="O701" s="1429" t="s">
        <v>1271</v>
      </c>
      <c r="P701" s="86">
        <v>7</v>
      </c>
      <c r="Q701" s="1441" t="s">
        <v>1273</v>
      </c>
      <c r="R701" s="245">
        <v>113000</v>
      </c>
      <c r="U701" s="795"/>
      <c r="V701" s="795"/>
      <c r="W701" s="795"/>
    </row>
    <row r="702" spans="1:23" s="92" customFormat="1" ht="30.75" x14ac:dyDescent="0.2">
      <c r="A702" s="1723">
        <v>8</v>
      </c>
      <c r="B702" s="1463">
        <v>39976</v>
      </c>
      <c r="C702" s="1479" t="s">
        <v>248</v>
      </c>
      <c r="D702" s="1479" t="s">
        <v>253</v>
      </c>
      <c r="E702" s="1457" t="s">
        <v>733</v>
      </c>
      <c r="F702" s="1469" t="s">
        <v>1106</v>
      </c>
      <c r="G702" s="1471">
        <v>15000000</v>
      </c>
      <c r="H702" s="1477" t="s">
        <v>13</v>
      </c>
      <c r="I702" s="305">
        <v>41066</v>
      </c>
      <c r="J702" s="85">
        <v>4</v>
      </c>
      <c r="K702" s="1430">
        <v>10500000</v>
      </c>
      <c r="L702" s="53">
        <f>G702-K702</f>
        <v>4500000</v>
      </c>
      <c r="M702" s="97" t="s">
        <v>1271</v>
      </c>
      <c r="N702" s="1512">
        <v>41409</v>
      </c>
      <c r="O702" s="1453" t="s">
        <v>2395</v>
      </c>
      <c r="P702" s="1455">
        <v>7</v>
      </c>
      <c r="Q702" s="1457" t="s">
        <v>1273</v>
      </c>
      <c r="R702" s="1506">
        <v>750000</v>
      </c>
      <c r="U702" s="795"/>
      <c r="V702" s="795"/>
      <c r="W702" s="795"/>
    </row>
    <row r="703" spans="1:23" s="92" customFormat="1" ht="30.75" x14ac:dyDescent="0.2">
      <c r="A703" s="1724"/>
      <c r="B703" s="1464"/>
      <c r="C703" s="1480"/>
      <c r="D703" s="1480"/>
      <c r="E703" s="1458"/>
      <c r="F703" s="1470"/>
      <c r="G703" s="1472"/>
      <c r="H703" s="1478"/>
      <c r="I703" s="305">
        <v>41409</v>
      </c>
      <c r="J703" s="85">
        <v>4</v>
      </c>
      <c r="K703" s="1430">
        <v>4500000</v>
      </c>
      <c r="L703" s="53">
        <f>L702-K703</f>
        <v>0</v>
      </c>
      <c r="M703" s="97" t="s">
        <v>1271</v>
      </c>
      <c r="N703" s="1513"/>
      <c r="O703" s="1454"/>
      <c r="P703" s="1456"/>
      <c r="Q703" s="1458"/>
      <c r="R703" s="1507"/>
      <c r="U703" s="795"/>
      <c r="V703" s="795"/>
      <c r="W703" s="795"/>
    </row>
    <row r="704" spans="1:23" x14ac:dyDescent="0.2">
      <c r="A704" s="1418" t="s">
        <v>1880</v>
      </c>
      <c r="B704" s="1443">
        <v>39983</v>
      </c>
      <c r="C704" s="1432" t="s">
        <v>259</v>
      </c>
      <c r="D704" s="1432" t="s">
        <v>267</v>
      </c>
      <c r="E704" s="1433" t="s">
        <v>717</v>
      </c>
      <c r="F704" s="95" t="s">
        <v>241</v>
      </c>
      <c r="G704" s="74">
        <v>3510000</v>
      </c>
      <c r="H704" s="84" t="s">
        <v>13</v>
      </c>
      <c r="I704" s="305">
        <v>40794</v>
      </c>
      <c r="J704" s="85">
        <v>49</v>
      </c>
      <c r="K704" s="1430">
        <v>3510000</v>
      </c>
      <c r="L704" s="53">
        <f>IF($K704&lt;&gt;0,$G704-$K704,"")</f>
        <v>0</v>
      </c>
      <c r="M704" s="408" t="s">
        <v>183</v>
      </c>
      <c r="N704" s="96">
        <v>40794</v>
      </c>
      <c r="O704" s="1429" t="s">
        <v>393</v>
      </c>
      <c r="P704" s="86" t="s">
        <v>187</v>
      </c>
      <c r="Q704" s="67" t="s">
        <v>1273</v>
      </c>
      <c r="R704" s="245">
        <v>176000</v>
      </c>
      <c r="U704" s="795"/>
      <c r="V704" s="795"/>
      <c r="W704" s="795"/>
    </row>
    <row r="705" spans="1:23" x14ac:dyDescent="0.2">
      <c r="A705" s="1418" t="s">
        <v>257</v>
      </c>
      <c r="B705" s="1443">
        <v>39983</v>
      </c>
      <c r="C705" s="1432" t="s">
        <v>266</v>
      </c>
      <c r="D705" s="1432" t="s">
        <v>268</v>
      </c>
      <c r="E705" s="1433" t="s">
        <v>782</v>
      </c>
      <c r="F705" s="95" t="s">
        <v>241</v>
      </c>
      <c r="G705" s="74">
        <v>8900000</v>
      </c>
      <c r="H705" s="84" t="s">
        <v>13</v>
      </c>
      <c r="I705" s="305"/>
      <c r="J705" s="85"/>
      <c r="K705" s="1430"/>
      <c r="L705" s="53"/>
      <c r="M705" s="100"/>
      <c r="N705" s="96"/>
      <c r="O705" s="1429"/>
      <c r="P705" s="86"/>
      <c r="Q705" s="67"/>
      <c r="R705" s="245"/>
      <c r="U705" s="795"/>
      <c r="V705" s="795"/>
      <c r="W705" s="795"/>
    </row>
    <row r="706" spans="1:23" s="92" customFormat="1" ht="30.75" x14ac:dyDescent="0.2">
      <c r="A706" s="1418" t="s">
        <v>2236</v>
      </c>
      <c r="B706" s="1443">
        <v>39983</v>
      </c>
      <c r="C706" s="1432" t="s">
        <v>260</v>
      </c>
      <c r="D706" s="1432" t="s">
        <v>269</v>
      </c>
      <c r="E706" s="1433" t="s">
        <v>717</v>
      </c>
      <c r="F706" s="95" t="s">
        <v>1106</v>
      </c>
      <c r="G706" s="74">
        <v>2639000</v>
      </c>
      <c r="H706" s="84" t="s">
        <v>13</v>
      </c>
      <c r="I706" s="305">
        <v>41254</v>
      </c>
      <c r="J706" s="85"/>
      <c r="K706" s="1430">
        <v>2561404.73</v>
      </c>
      <c r="L706" s="53">
        <v>0</v>
      </c>
      <c r="M706" s="348" t="s">
        <v>1271</v>
      </c>
      <c r="N706" s="96">
        <v>41254</v>
      </c>
      <c r="O706" s="1429" t="s">
        <v>1271</v>
      </c>
      <c r="P706" s="86">
        <v>7</v>
      </c>
      <c r="Q706" s="67" t="s">
        <v>1966</v>
      </c>
      <c r="R706" s="245">
        <v>131021.07</v>
      </c>
      <c r="U706" s="795"/>
      <c r="V706" s="795"/>
      <c r="W706" s="795"/>
    </row>
    <row r="707" spans="1:23" s="92" customFormat="1" ht="30.75" x14ac:dyDescent="0.2">
      <c r="A707" s="1418" t="s">
        <v>2270</v>
      </c>
      <c r="B707" s="1443">
        <v>39983</v>
      </c>
      <c r="C707" s="1432" t="s">
        <v>264</v>
      </c>
      <c r="D707" s="1432" t="s">
        <v>270</v>
      </c>
      <c r="E707" s="1433" t="s">
        <v>806</v>
      </c>
      <c r="F707" s="95" t="s">
        <v>1106</v>
      </c>
      <c r="G707" s="74">
        <v>6400000</v>
      </c>
      <c r="H707" s="84" t="s">
        <v>13</v>
      </c>
      <c r="I707" s="305">
        <v>41313</v>
      </c>
      <c r="J707" s="85">
        <v>196</v>
      </c>
      <c r="K707" s="1430">
        <v>6170630.4000000004</v>
      </c>
      <c r="L707" s="53">
        <v>0</v>
      </c>
      <c r="M707" s="348" t="s">
        <v>1271</v>
      </c>
      <c r="N707" s="96">
        <v>41313</v>
      </c>
      <c r="O707" s="1429" t="s">
        <v>1271</v>
      </c>
      <c r="P707" s="86">
        <v>7</v>
      </c>
      <c r="Q707" s="67" t="s">
        <v>1966</v>
      </c>
      <c r="R707" s="245">
        <v>204506.72</v>
      </c>
      <c r="U707" s="795"/>
      <c r="V707" s="795"/>
      <c r="W707" s="795"/>
    </row>
    <row r="708" spans="1:23" s="92" customFormat="1" ht="28.5" x14ac:dyDescent="0.2">
      <c r="A708" s="1418">
        <v>8</v>
      </c>
      <c r="B708" s="1443">
        <v>39983</v>
      </c>
      <c r="C708" s="1432" t="s">
        <v>265</v>
      </c>
      <c r="D708" s="1432" t="s">
        <v>852</v>
      </c>
      <c r="E708" s="1433" t="s">
        <v>793</v>
      </c>
      <c r="F708" s="95" t="s">
        <v>1106</v>
      </c>
      <c r="G708" s="74">
        <v>12000000</v>
      </c>
      <c r="H708" s="84" t="s">
        <v>13</v>
      </c>
      <c r="I708" s="305"/>
      <c r="J708" s="85"/>
      <c r="K708" s="1430"/>
      <c r="L708" s="53"/>
      <c r="M708" s="100"/>
      <c r="N708" s="96"/>
      <c r="O708" s="1429"/>
      <c r="P708" s="86"/>
      <c r="Q708" s="67"/>
      <c r="R708" s="245"/>
      <c r="U708" s="795"/>
      <c r="V708" s="795"/>
      <c r="W708" s="795"/>
    </row>
    <row r="709" spans="1:23" s="92" customFormat="1" ht="30.75" x14ac:dyDescent="0.2">
      <c r="A709" s="1418" t="s">
        <v>2180</v>
      </c>
      <c r="B709" s="1443">
        <v>39983</v>
      </c>
      <c r="C709" s="1432" t="s">
        <v>261</v>
      </c>
      <c r="D709" s="1432" t="s">
        <v>383</v>
      </c>
      <c r="E709" s="1433" t="s">
        <v>753</v>
      </c>
      <c r="F709" s="95" t="s">
        <v>1106</v>
      </c>
      <c r="G709" s="74">
        <v>12000000</v>
      </c>
      <c r="H709" s="84" t="s">
        <v>13</v>
      </c>
      <c r="I709" s="305">
        <v>41226</v>
      </c>
      <c r="J709" s="85">
        <v>157</v>
      </c>
      <c r="K709" s="1430">
        <v>11439252</v>
      </c>
      <c r="L709" s="53">
        <v>0</v>
      </c>
      <c r="M709" s="348" t="s">
        <v>1271</v>
      </c>
      <c r="N709" s="281">
        <v>41226</v>
      </c>
      <c r="O709" s="1429" t="s">
        <v>1271</v>
      </c>
      <c r="P709" s="86">
        <v>7</v>
      </c>
      <c r="Q709" s="67" t="s">
        <v>1966</v>
      </c>
      <c r="R709" s="245">
        <v>590323.14</v>
      </c>
      <c r="U709" s="795"/>
      <c r="V709" s="795"/>
      <c r="W709" s="795"/>
    </row>
    <row r="710" spans="1:23" s="92" customFormat="1" ht="30.75" x14ac:dyDescent="0.2">
      <c r="A710" s="1418" t="s">
        <v>2249</v>
      </c>
      <c r="B710" s="1443">
        <v>39983</v>
      </c>
      <c r="C710" s="1432" t="s">
        <v>262</v>
      </c>
      <c r="D710" s="1432" t="s">
        <v>271</v>
      </c>
      <c r="E710" s="1433" t="s">
        <v>992</v>
      </c>
      <c r="F710" s="95" t="s">
        <v>1106</v>
      </c>
      <c r="G710" s="74">
        <v>10000000</v>
      </c>
      <c r="H710" s="84" t="s">
        <v>13</v>
      </c>
      <c r="I710" s="305">
        <v>41263</v>
      </c>
      <c r="J710" s="85">
        <v>193</v>
      </c>
      <c r="K710" s="1430">
        <v>9751500</v>
      </c>
      <c r="L710" s="53">
        <v>0</v>
      </c>
      <c r="M710" s="100" t="s">
        <v>2261</v>
      </c>
      <c r="N710" s="96">
        <v>41263</v>
      </c>
      <c r="O710" s="1429" t="s">
        <v>1271</v>
      </c>
      <c r="P710" s="86">
        <v>7</v>
      </c>
      <c r="Q710" s="67" t="s">
        <v>1966</v>
      </c>
      <c r="R710" s="245">
        <v>496588.95</v>
      </c>
      <c r="U710" s="795"/>
      <c r="V710" s="795"/>
      <c r="W710" s="795"/>
    </row>
    <row r="711" spans="1:23" s="92" customFormat="1" ht="30.75" x14ac:dyDescent="0.2">
      <c r="A711" s="1418">
        <v>8</v>
      </c>
      <c r="B711" s="1443">
        <v>39983</v>
      </c>
      <c r="C711" s="1432" t="s">
        <v>274</v>
      </c>
      <c r="D711" s="1432" t="s">
        <v>550</v>
      </c>
      <c r="E711" s="1433" t="s">
        <v>737</v>
      </c>
      <c r="F711" s="95" t="s">
        <v>1106</v>
      </c>
      <c r="G711" s="74">
        <v>2330000</v>
      </c>
      <c r="H711" s="84" t="s">
        <v>13</v>
      </c>
      <c r="I711" s="305">
        <v>41388</v>
      </c>
      <c r="J711" s="85">
        <v>4</v>
      </c>
      <c r="K711" s="1430">
        <v>2330000</v>
      </c>
      <c r="L711" s="53">
        <f>IF($K711&lt;&gt;0,$G711-$K711,"")</f>
        <v>0</v>
      </c>
      <c r="M711" s="100" t="s">
        <v>2261</v>
      </c>
      <c r="N711" s="1442">
        <v>41388</v>
      </c>
      <c r="O711" s="464" t="s">
        <v>1271</v>
      </c>
      <c r="P711" s="86">
        <v>7</v>
      </c>
      <c r="Q711" s="836" t="s">
        <v>1273</v>
      </c>
      <c r="R711" s="245">
        <v>117000</v>
      </c>
      <c r="U711" s="795"/>
      <c r="V711" s="795"/>
      <c r="W711" s="795"/>
    </row>
    <row r="712" spans="1:23" ht="28.5" x14ac:dyDescent="0.2">
      <c r="A712" s="1384" t="s">
        <v>1438</v>
      </c>
      <c r="B712" s="297">
        <v>39983</v>
      </c>
      <c r="C712" s="1431" t="s">
        <v>275</v>
      </c>
      <c r="D712" s="1431" t="s">
        <v>272</v>
      </c>
      <c r="E712" s="1428" t="s">
        <v>793</v>
      </c>
      <c r="F712" s="298" t="s">
        <v>276</v>
      </c>
      <c r="G712" s="299">
        <v>11926000</v>
      </c>
      <c r="H712" s="300" t="s">
        <v>13</v>
      </c>
      <c r="I712" s="1306">
        <v>40389</v>
      </c>
      <c r="J712" s="1307">
        <v>4</v>
      </c>
      <c r="K712" s="372">
        <v>11926000</v>
      </c>
      <c r="L712" s="53">
        <f>IF($K712&lt;&gt;0,$G712-$K712,"")</f>
        <v>0</v>
      </c>
      <c r="M712" s="301" t="s">
        <v>333</v>
      </c>
      <c r="N712" s="302" t="s">
        <v>333</v>
      </c>
      <c r="O712" s="1429" t="s">
        <v>333</v>
      </c>
      <c r="P712" s="303"/>
      <c r="Q712" s="835" t="s">
        <v>1216</v>
      </c>
      <c r="R712" s="245" t="s">
        <v>333</v>
      </c>
      <c r="U712" s="795"/>
      <c r="V712" s="795"/>
      <c r="W712" s="795"/>
    </row>
    <row r="713" spans="1:23" s="92" customFormat="1" ht="28.5" x14ac:dyDescent="0.2">
      <c r="A713" s="1418">
        <v>8</v>
      </c>
      <c r="B713" s="1443">
        <v>39983</v>
      </c>
      <c r="C713" s="1432" t="s">
        <v>263</v>
      </c>
      <c r="D713" s="1432" t="s">
        <v>273</v>
      </c>
      <c r="E713" s="1433" t="s">
        <v>717</v>
      </c>
      <c r="F713" s="95" t="s">
        <v>1106</v>
      </c>
      <c r="G713" s="74">
        <v>15000000</v>
      </c>
      <c r="H713" s="84" t="s">
        <v>13</v>
      </c>
      <c r="I713" s="305"/>
      <c r="J713" s="85"/>
      <c r="K713" s="1430"/>
      <c r="L713" s="99"/>
      <c r="M713" s="100"/>
      <c r="N713" s="1442"/>
      <c r="O713" s="1429"/>
      <c r="P713" s="86"/>
      <c r="Q713" s="67"/>
      <c r="R713" s="245"/>
      <c r="U713" s="795"/>
      <c r="V713" s="795"/>
      <c r="W713" s="795"/>
    </row>
    <row r="714" spans="1:23" x14ac:dyDescent="0.2">
      <c r="A714" s="1418"/>
      <c r="B714" s="1443">
        <v>39990</v>
      </c>
      <c r="C714" s="1432" t="s">
        <v>155</v>
      </c>
      <c r="D714" s="1432" t="s">
        <v>168</v>
      </c>
      <c r="E714" s="1433" t="s">
        <v>838</v>
      </c>
      <c r="F714" s="95" t="s">
        <v>286</v>
      </c>
      <c r="G714" s="74">
        <v>3400000000</v>
      </c>
      <c r="H714" s="84" t="s">
        <v>13</v>
      </c>
      <c r="I714" s="305">
        <v>40268</v>
      </c>
      <c r="J714" s="85">
        <v>4</v>
      </c>
      <c r="K714" s="1430">
        <v>3400000000</v>
      </c>
      <c r="L714" s="53">
        <f>IF($K714&lt;&gt;0,$G714-$K714,"")</f>
        <v>0</v>
      </c>
      <c r="M714" s="100" t="s">
        <v>1013</v>
      </c>
      <c r="N714" s="1442">
        <v>40442</v>
      </c>
      <c r="O714" s="1429" t="s">
        <v>1013</v>
      </c>
      <c r="P714" s="86"/>
      <c r="Q714" s="67" t="s">
        <v>1274</v>
      </c>
      <c r="R714" s="245">
        <v>706264559.88999999</v>
      </c>
      <c r="U714" s="795"/>
      <c r="V714" s="795"/>
      <c r="W714" s="795"/>
    </row>
    <row r="715" spans="1:23" ht="42.75" x14ac:dyDescent="0.2">
      <c r="A715" s="1384" t="s">
        <v>1903</v>
      </c>
      <c r="B715" s="1443">
        <v>39990</v>
      </c>
      <c r="C715" s="1431" t="s">
        <v>1642</v>
      </c>
      <c r="D715" s="1432" t="s">
        <v>442</v>
      </c>
      <c r="E715" s="1433" t="s">
        <v>801</v>
      </c>
      <c r="F715" s="95" t="s">
        <v>241</v>
      </c>
      <c r="G715" s="74">
        <v>3000000</v>
      </c>
      <c r="H715" s="84" t="s">
        <v>13</v>
      </c>
      <c r="I715" s="305">
        <v>40780</v>
      </c>
      <c r="J715" s="85">
        <v>49</v>
      </c>
      <c r="K715" s="1430">
        <v>3000000</v>
      </c>
      <c r="L715" s="53">
        <f t="shared" ref="L715:L732" si="19">IF($K715&lt;&gt;0,$G715-$K715,"")</f>
        <v>0</v>
      </c>
      <c r="M715" s="408" t="s">
        <v>183</v>
      </c>
      <c r="N715" s="1442">
        <v>40780</v>
      </c>
      <c r="O715" s="1429" t="s">
        <v>393</v>
      </c>
      <c r="P715" s="86" t="s">
        <v>187</v>
      </c>
      <c r="Q715" s="67" t="s">
        <v>1273</v>
      </c>
      <c r="R715" s="245">
        <v>150000</v>
      </c>
      <c r="U715" s="795"/>
      <c r="V715" s="795"/>
      <c r="W715" s="795"/>
    </row>
    <row r="716" spans="1:23" x14ac:dyDescent="0.2">
      <c r="A716" s="1418" t="s">
        <v>2277</v>
      </c>
      <c r="B716" s="1443">
        <v>39990</v>
      </c>
      <c r="C716" s="1432" t="s">
        <v>161</v>
      </c>
      <c r="D716" s="1432" t="s">
        <v>169</v>
      </c>
      <c r="E716" s="1433" t="s">
        <v>733</v>
      </c>
      <c r="F716" s="95" t="s">
        <v>241</v>
      </c>
      <c r="G716" s="74">
        <v>5625000</v>
      </c>
      <c r="H716" s="84" t="s">
        <v>13</v>
      </c>
      <c r="I716" s="305">
        <v>41312</v>
      </c>
      <c r="J716" s="85">
        <v>205</v>
      </c>
      <c r="K716" s="1430">
        <v>5161674.37</v>
      </c>
      <c r="L716" s="53">
        <v>0</v>
      </c>
      <c r="M716" s="408" t="s">
        <v>183</v>
      </c>
      <c r="N716" s="1442">
        <v>41312</v>
      </c>
      <c r="O716" s="1429" t="s">
        <v>393</v>
      </c>
      <c r="P716" s="86" t="s">
        <v>187</v>
      </c>
      <c r="Q716" s="67" t="s">
        <v>1966</v>
      </c>
      <c r="R716" s="245">
        <v>165839.35</v>
      </c>
      <c r="U716" s="795"/>
      <c r="V716" s="795"/>
      <c r="W716" s="795"/>
    </row>
    <row r="717" spans="1:23" x14ac:dyDescent="0.2">
      <c r="A717" s="1418" t="s">
        <v>2305</v>
      </c>
      <c r="B717" s="1443">
        <v>39990</v>
      </c>
      <c r="C717" s="1432" t="s">
        <v>160</v>
      </c>
      <c r="D717" s="1432" t="s">
        <v>446</v>
      </c>
      <c r="E717" s="1433" t="s">
        <v>801</v>
      </c>
      <c r="F717" s="95" t="s">
        <v>241</v>
      </c>
      <c r="G717" s="74">
        <v>21042000</v>
      </c>
      <c r="H717" s="84" t="s">
        <v>13</v>
      </c>
      <c r="I717" s="305">
        <v>41325</v>
      </c>
      <c r="J717" s="85">
        <v>210</v>
      </c>
      <c r="K717" s="1430">
        <v>18685927.260000002</v>
      </c>
      <c r="L717" s="53">
        <v>0</v>
      </c>
      <c r="M717" s="408" t="s">
        <v>183</v>
      </c>
      <c r="N717" s="1442">
        <v>41325</v>
      </c>
      <c r="O717" s="1429" t="s">
        <v>393</v>
      </c>
      <c r="P717" s="86" t="s">
        <v>187</v>
      </c>
      <c r="Q717" s="67" t="s">
        <v>1966</v>
      </c>
      <c r="R717" s="245">
        <v>994613.4</v>
      </c>
      <c r="U717" s="795"/>
      <c r="V717" s="1376"/>
      <c r="W717" s="795"/>
    </row>
    <row r="718" spans="1:23" s="323" customFormat="1" ht="33" x14ac:dyDescent="0.2">
      <c r="A718" s="1384" t="s">
        <v>1526</v>
      </c>
      <c r="B718" s="297">
        <v>39990</v>
      </c>
      <c r="C718" s="1431" t="s">
        <v>156</v>
      </c>
      <c r="D718" s="1431" t="s">
        <v>170</v>
      </c>
      <c r="E718" s="1428" t="s">
        <v>735</v>
      </c>
      <c r="F718" s="95" t="s">
        <v>241</v>
      </c>
      <c r="G718" s="299">
        <v>17388000</v>
      </c>
      <c r="H718" s="300" t="s">
        <v>13</v>
      </c>
      <c r="I718" s="1304">
        <v>40450</v>
      </c>
      <c r="J718" s="327">
        <v>4</v>
      </c>
      <c r="K718" s="1305">
        <v>17388000</v>
      </c>
      <c r="L718" s="53">
        <f>IF($K718&lt;&gt;0,$G718-$K718,"")</f>
        <v>0</v>
      </c>
      <c r="M718" s="408" t="s">
        <v>183</v>
      </c>
      <c r="N718" s="340">
        <v>40450</v>
      </c>
      <c r="O718" s="1429" t="s">
        <v>393</v>
      </c>
      <c r="P718" s="328" t="s">
        <v>1575</v>
      </c>
      <c r="Q718" s="217" t="s">
        <v>1273</v>
      </c>
      <c r="R718" s="245">
        <v>522000</v>
      </c>
      <c r="U718" s="795"/>
      <c r="V718" s="1376"/>
      <c r="W718" s="795"/>
    </row>
    <row r="719" spans="1:23" x14ac:dyDescent="0.2">
      <c r="A719" s="1418" t="s">
        <v>2250</v>
      </c>
      <c r="B719" s="1443">
        <v>39990</v>
      </c>
      <c r="C719" s="1432" t="s">
        <v>157</v>
      </c>
      <c r="D719" s="1432" t="s">
        <v>171</v>
      </c>
      <c r="E719" s="1433" t="s">
        <v>756</v>
      </c>
      <c r="F719" s="95" t="s">
        <v>241</v>
      </c>
      <c r="G719" s="74">
        <v>3422000</v>
      </c>
      <c r="H719" s="84" t="s">
        <v>13</v>
      </c>
      <c r="I719" s="305">
        <v>41263</v>
      </c>
      <c r="J719" s="85">
        <v>190</v>
      </c>
      <c r="K719" s="1430">
        <v>2370742.2000000002</v>
      </c>
      <c r="L719" s="53">
        <v>0</v>
      </c>
      <c r="M719" s="64" t="s">
        <v>183</v>
      </c>
      <c r="N719" s="1442">
        <v>41263</v>
      </c>
      <c r="O719" s="1429" t="s">
        <v>393</v>
      </c>
      <c r="P719" s="86" t="s">
        <v>187</v>
      </c>
      <c r="Q719" s="67" t="s">
        <v>1966</v>
      </c>
      <c r="R719" s="245">
        <v>94701.71</v>
      </c>
      <c r="U719" s="795"/>
      <c r="V719" s="795"/>
      <c r="W719" s="795"/>
    </row>
    <row r="720" spans="1:23" x14ac:dyDescent="0.2">
      <c r="A720" s="1418" t="s">
        <v>1883</v>
      </c>
      <c r="B720" s="1443">
        <v>39990</v>
      </c>
      <c r="C720" s="1432" t="s">
        <v>162</v>
      </c>
      <c r="D720" s="1432" t="s">
        <v>172</v>
      </c>
      <c r="E720" s="1433" t="s">
        <v>806</v>
      </c>
      <c r="F720" s="95" t="s">
        <v>241</v>
      </c>
      <c r="G720" s="74">
        <v>7500000</v>
      </c>
      <c r="H720" s="84" t="s">
        <v>13</v>
      </c>
      <c r="I720" s="305">
        <v>40773</v>
      </c>
      <c r="J720" s="85">
        <v>50</v>
      </c>
      <c r="K720" s="1430">
        <v>7500000</v>
      </c>
      <c r="L720" s="53">
        <f t="shared" si="19"/>
        <v>0</v>
      </c>
      <c r="M720" s="408" t="s">
        <v>183</v>
      </c>
      <c r="N720" s="1442">
        <v>40773</v>
      </c>
      <c r="O720" s="1429" t="s">
        <v>393</v>
      </c>
      <c r="P720" s="86" t="s">
        <v>187</v>
      </c>
      <c r="Q720" s="67" t="s">
        <v>1273</v>
      </c>
      <c r="R720" s="245">
        <v>375000</v>
      </c>
      <c r="U720" s="795"/>
      <c r="V720" s="795"/>
      <c r="W720" s="795"/>
    </row>
    <row r="721" spans="1:23" x14ac:dyDescent="0.2">
      <c r="A721" s="1418" t="s">
        <v>2364</v>
      </c>
      <c r="B721" s="1443">
        <v>39990</v>
      </c>
      <c r="C721" s="1432" t="s">
        <v>158</v>
      </c>
      <c r="D721" s="1432" t="s">
        <v>173</v>
      </c>
      <c r="E721" s="1433" t="s">
        <v>609</v>
      </c>
      <c r="F721" s="95" t="s">
        <v>241</v>
      </c>
      <c r="G721" s="74">
        <v>1607000</v>
      </c>
      <c r="H721" s="84" t="s">
        <v>13</v>
      </c>
      <c r="I721" s="305"/>
      <c r="J721" s="85"/>
      <c r="K721" s="1430"/>
      <c r="L721" s="53" t="str">
        <f t="shared" si="19"/>
        <v/>
      </c>
      <c r="M721" s="100"/>
      <c r="N721" s="1442"/>
      <c r="O721" s="1429"/>
      <c r="P721" s="86"/>
      <c r="Q721" s="67"/>
      <c r="R721" s="245"/>
      <c r="U721" s="795"/>
      <c r="V721" s="795"/>
      <c r="W721" s="795"/>
    </row>
    <row r="722" spans="1:23" s="323" customFormat="1" ht="28.5" x14ac:dyDescent="0.2">
      <c r="A722" s="1384" t="s">
        <v>1448</v>
      </c>
      <c r="B722" s="297">
        <v>39990</v>
      </c>
      <c r="C722" s="1431" t="s">
        <v>164</v>
      </c>
      <c r="D722" s="1431" t="s">
        <v>174</v>
      </c>
      <c r="E722" s="1428" t="s">
        <v>441</v>
      </c>
      <c r="F722" s="95" t="s">
        <v>243</v>
      </c>
      <c r="G722" s="299">
        <v>11735000</v>
      </c>
      <c r="H722" s="300" t="s">
        <v>13</v>
      </c>
      <c r="I722" s="1304">
        <v>40410</v>
      </c>
      <c r="J722" s="327">
        <v>4</v>
      </c>
      <c r="K722" s="1305">
        <v>11735000</v>
      </c>
      <c r="L722" s="53">
        <f>IF($K722&lt;&gt;0,$G722-$K722,"")</f>
        <v>0</v>
      </c>
      <c r="M722" s="100" t="s">
        <v>333</v>
      </c>
      <c r="N722" s="97" t="s">
        <v>333</v>
      </c>
      <c r="O722" s="1429" t="s">
        <v>333</v>
      </c>
      <c r="P722" s="328"/>
      <c r="Q722" s="217" t="s">
        <v>1216</v>
      </c>
      <c r="R722" s="245" t="s">
        <v>333</v>
      </c>
      <c r="U722" s="795"/>
      <c r="V722" s="795"/>
      <c r="W722" s="795"/>
    </row>
    <row r="723" spans="1:23" ht="48.75" customHeight="1" x14ac:dyDescent="0.2">
      <c r="A723" s="1384" t="s">
        <v>2411</v>
      </c>
      <c r="B723" s="1443">
        <v>39990</v>
      </c>
      <c r="C723" s="1432" t="s">
        <v>163</v>
      </c>
      <c r="D723" s="1432" t="s">
        <v>655</v>
      </c>
      <c r="E723" s="1433" t="s">
        <v>717</v>
      </c>
      <c r="F723" s="95" t="s">
        <v>241</v>
      </c>
      <c r="G723" s="74">
        <v>74706000</v>
      </c>
      <c r="H723" s="84" t="s">
        <v>13</v>
      </c>
      <c r="I723" s="305">
        <v>41453</v>
      </c>
      <c r="J723" s="85">
        <v>252</v>
      </c>
      <c r="K723" s="1430">
        <v>23718541.949999999</v>
      </c>
      <c r="L723" s="53">
        <v>0</v>
      </c>
      <c r="M723" s="408" t="s">
        <v>333</v>
      </c>
      <c r="N723" s="1442" t="s">
        <v>333</v>
      </c>
      <c r="O723" s="1429" t="s">
        <v>333</v>
      </c>
      <c r="P723" s="86"/>
      <c r="Q723" s="67"/>
      <c r="R723" s="245" t="s">
        <v>333</v>
      </c>
      <c r="U723" s="795"/>
      <c r="V723" s="795"/>
      <c r="W723" s="795"/>
    </row>
    <row r="724" spans="1:23" s="2" customFormat="1" ht="42.75" customHeight="1" x14ac:dyDescent="0.2">
      <c r="A724" s="1384" t="s">
        <v>2411</v>
      </c>
      <c r="B724" s="1443">
        <v>39990</v>
      </c>
      <c r="C724" s="1431" t="s">
        <v>1644</v>
      </c>
      <c r="D724" s="1432" t="s">
        <v>655</v>
      </c>
      <c r="E724" s="1433" t="s">
        <v>717</v>
      </c>
      <c r="F724" s="95" t="s">
        <v>241</v>
      </c>
      <c r="G724" s="74">
        <v>7186000</v>
      </c>
      <c r="H724" s="84" t="s">
        <v>13</v>
      </c>
      <c r="I724" s="305">
        <v>41453</v>
      </c>
      <c r="J724" s="85">
        <v>252</v>
      </c>
      <c r="K724" s="1430">
        <v>2281458.0499999998</v>
      </c>
      <c r="L724" s="53">
        <v>0</v>
      </c>
      <c r="M724" s="408" t="s">
        <v>333</v>
      </c>
      <c r="N724" s="1442" t="s">
        <v>333</v>
      </c>
      <c r="O724" s="1429" t="s">
        <v>333</v>
      </c>
      <c r="P724" s="86"/>
      <c r="Q724" s="836"/>
      <c r="R724" s="245" t="s">
        <v>333</v>
      </c>
      <c r="U724" s="795"/>
      <c r="V724" s="795"/>
      <c r="W724" s="795"/>
    </row>
    <row r="725" spans="1:23" s="1425" customFormat="1" ht="16.5" customHeight="1" x14ac:dyDescent="0.2">
      <c r="A725" s="1418" t="s">
        <v>2349</v>
      </c>
      <c r="B725" s="1443">
        <v>39990</v>
      </c>
      <c r="C725" s="1432" t="s">
        <v>159</v>
      </c>
      <c r="D725" s="1432" t="s">
        <v>175</v>
      </c>
      <c r="E725" s="1433" t="s">
        <v>782</v>
      </c>
      <c r="F725" s="95" t="s">
        <v>241</v>
      </c>
      <c r="G725" s="74">
        <v>2986000</v>
      </c>
      <c r="H725" s="84" t="s">
        <v>13</v>
      </c>
      <c r="I725" s="305">
        <v>41361</v>
      </c>
      <c r="J725" s="85">
        <v>230</v>
      </c>
      <c r="K725" s="1430">
        <v>2831437.46</v>
      </c>
      <c r="L725" s="53">
        <v>0</v>
      </c>
      <c r="M725" s="64" t="s">
        <v>183</v>
      </c>
      <c r="N725" s="1442">
        <v>41361</v>
      </c>
      <c r="O725" s="1429" t="s">
        <v>393</v>
      </c>
      <c r="P725" s="86" t="s">
        <v>187</v>
      </c>
      <c r="Q725" s="67" t="s">
        <v>1966</v>
      </c>
      <c r="R725" s="245">
        <v>138900</v>
      </c>
      <c r="U725" s="795"/>
      <c r="V725" s="795"/>
      <c r="W725" s="795"/>
    </row>
    <row r="726" spans="1:23" s="92" customFormat="1" ht="30.75" x14ac:dyDescent="0.2">
      <c r="A726" s="1418">
        <v>8</v>
      </c>
      <c r="B726" s="1443">
        <v>39990</v>
      </c>
      <c r="C726" s="1432" t="s">
        <v>165</v>
      </c>
      <c r="D726" s="1432" t="s">
        <v>177</v>
      </c>
      <c r="E726" s="1433" t="s">
        <v>793</v>
      </c>
      <c r="F726" s="95" t="s">
        <v>1106</v>
      </c>
      <c r="G726" s="74">
        <v>24900000</v>
      </c>
      <c r="H726" s="84" t="s">
        <v>13</v>
      </c>
      <c r="I726" s="305">
        <v>40926</v>
      </c>
      <c r="J726" s="85">
        <v>4</v>
      </c>
      <c r="K726" s="1430">
        <v>24900000</v>
      </c>
      <c r="L726" s="53">
        <f t="shared" si="19"/>
        <v>0</v>
      </c>
      <c r="M726" s="348" t="s">
        <v>1271</v>
      </c>
      <c r="N726" s="1442">
        <v>40926</v>
      </c>
      <c r="O726" s="464" t="s">
        <v>1271</v>
      </c>
      <c r="P726" s="86">
        <v>7</v>
      </c>
      <c r="Q726" s="836" t="s">
        <v>1273</v>
      </c>
      <c r="R726" s="245">
        <v>1245000</v>
      </c>
      <c r="U726" s="795"/>
      <c r="V726" s="795"/>
      <c r="W726" s="795"/>
    </row>
    <row r="727" spans="1:23" s="92" customFormat="1" ht="30.75" x14ac:dyDescent="0.2">
      <c r="A727" s="1418">
        <v>8</v>
      </c>
      <c r="B727" s="1443">
        <v>39990</v>
      </c>
      <c r="C727" s="1432" t="s">
        <v>166</v>
      </c>
      <c r="D727" s="1432" t="s">
        <v>442</v>
      </c>
      <c r="E727" s="1433" t="s">
        <v>801</v>
      </c>
      <c r="F727" s="95" t="s">
        <v>1106</v>
      </c>
      <c r="G727" s="74">
        <v>1700000</v>
      </c>
      <c r="H727" s="84" t="s">
        <v>13</v>
      </c>
      <c r="I727" s="305">
        <v>40527</v>
      </c>
      <c r="J727" s="85">
        <v>4</v>
      </c>
      <c r="K727" s="1430">
        <v>1700000</v>
      </c>
      <c r="L727" s="53">
        <f t="shared" si="19"/>
        <v>0</v>
      </c>
      <c r="M727" s="348" t="s">
        <v>1271</v>
      </c>
      <c r="N727" s="1442">
        <v>40527</v>
      </c>
      <c r="O727" s="464" t="s">
        <v>1271</v>
      </c>
      <c r="P727" s="86">
        <v>7</v>
      </c>
      <c r="Q727" s="836" t="s">
        <v>1273</v>
      </c>
      <c r="R727" s="245">
        <v>85000</v>
      </c>
      <c r="U727" s="795"/>
      <c r="V727" s="795"/>
      <c r="W727" s="795"/>
    </row>
    <row r="728" spans="1:23" s="92" customFormat="1" ht="30.75" x14ac:dyDescent="0.2">
      <c r="A728" s="1418">
        <v>8</v>
      </c>
      <c r="B728" s="1443">
        <v>39990</v>
      </c>
      <c r="C728" s="1432" t="s">
        <v>176</v>
      </c>
      <c r="D728" s="1432" t="s">
        <v>178</v>
      </c>
      <c r="E728" s="1433" t="s">
        <v>719</v>
      </c>
      <c r="F728" s="95" t="s">
        <v>1106</v>
      </c>
      <c r="G728" s="74">
        <v>35000000</v>
      </c>
      <c r="H728" s="84" t="s">
        <v>13</v>
      </c>
      <c r="I728" s="305">
        <v>41115</v>
      </c>
      <c r="J728" s="85">
        <v>4</v>
      </c>
      <c r="K728" s="1430">
        <v>35000000</v>
      </c>
      <c r="L728" s="53">
        <f t="shared" si="19"/>
        <v>0</v>
      </c>
      <c r="M728" s="348" t="s">
        <v>1271</v>
      </c>
      <c r="N728" s="1442">
        <v>41115</v>
      </c>
      <c r="O728" s="464" t="s">
        <v>1271</v>
      </c>
      <c r="P728" s="86">
        <v>7</v>
      </c>
      <c r="Q728" s="836" t="s">
        <v>1273</v>
      </c>
      <c r="R728" s="245">
        <v>1750000</v>
      </c>
      <c r="U728" s="795"/>
      <c r="V728" s="795"/>
      <c r="W728" s="795"/>
    </row>
    <row r="729" spans="1:23" s="92" customFormat="1" ht="30.75" x14ac:dyDescent="0.2">
      <c r="A729" s="611" t="s">
        <v>2269</v>
      </c>
      <c r="B729" s="1442">
        <v>39990</v>
      </c>
      <c r="C729" s="1432" t="s">
        <v>167</v>
      </c>
      <c r="D729" s="1432" t="s">
        <v>1079</v>
      </c>
      <c r="E729" s="1433" t="s">
        <v>793</v>
      </c>
      <c r="F729" s="95" t="s">
        <v>1106</v>
      </c>
      <c r="G729" s="74">
        <v>12000000</v>
      </c>
      <c r="H729" s="84" t="s">
        <v>13</v>
      </c>
      <c r="I729" s="305">
        <v>41312</v>
      </c>
      <c r="J729" s="85">
        <v>195</v>
      </c>
      <c r="K729" s="1430">
        <v>8912494.8000000007</v>
      </c>
      <c r="L729" s="53">
        <v>0</v>
      </c>
      <c r="M729" s="348" t="s">
        <v>1271</v>
      </c>
      <c r="N729" s="1442">
        <v>41312</v>
      </c>
      <c r="O729" s="1429" t="s">
        <v>1271</v>
      </c>
      <c r="P729" s="86">
        <v>7</v>
      </c>
      <c r="Q729" s="67" t="s">
        <v>1966</v>
      </c>
      <c r="R729" s="245">
        <v>504900</v>
      </c>
      <c r="U729" s="795"/>
      <c r="V729" s="795"/>
      <c r="W729" s="795"/>
    </row>
    <row r="730" spans="1:23" s="92" customFormat="1" ht="28.5" customHeight="1" x14ac:dyDescent="0.2">
      <c r="A730" s="611"/>
      <c r="B730" s="1427">
        <v>40004</v>
      </c>
      <c r="C730" s="1432" t="s">
        <v>190</v>
      </c>
      <c r="D730" s="1432" t="s">
        <v>191</v>
      </c>
      <c r="E730" s="1433" t="s">
        <v>758</v>
      </c>
      <c r="F730" s="95" t="s">
        <v>286</v>
      </c>
      <c r="G730" s="74">
        <v>950000000</v>
      </c>
      <c r="H730" s="84" t="s">
        <v>13</v>
      </c>
      <c r="I730" s="305">
        <v>40359</v>
      </c>
      <c r="J730" s="85">
        <v>4</v>
      </c>
      <c r="K730" s="1430">
        <v>950000000</v>
      </c>
      <c r="L730" s="53">
        <f t="shared" si="19"/>
        <v>0</v>
      </c>
      <c r="M730" s="100" t="s">
        <v>1013</v>
      </c>
      <c r="N730" s="1442">
        <v>40437</v>
      </c>
      <c r="O730" s="1429" t="s">
        <v>1013</v>
      </c>
      <c r="P730" s="86"/>
      <c r="Q730" s="836" t="s">
        <v>1274</v>
      </c>
      <c r="R730" s="245">
        <v>213671319.19999999</v>
      </c>
      <c r="T730" s="1436"/>
      <c r="U730" s="795"/>
      <c r="V730" s="795"/>
      <c r="W730" s="795"/>
    </row>
    <row r="731" spans="1:23" s="2" customFormat="1" x14ac:dyDescent="0.2">
      <c r="A731" s="611" t="s">
        <v>1884</v>
      </c>
      <c r="B731" s="1427">
        <v>40004</v>
      </c>
      <c r="C731" s="1412" t="s">
        <v>192</v>
      </c>
      <c r="D731" s="1412" t="s">
        <v>193</v>
      </c>
      <c r="E731" s="1439" t="s">
        <v>717</v>
      </c>
      <c r="F731" s="95" t="s">
        <v>241</v>
      </c>
      <c r="G731" s="74">
        <v>13669000</v>
      </c>
      <c r="H731" s="1390" t="s">
        <v>13</v>
      </c>
      <c r="I731" s="465">
        <v>40773</v>
      </c>
      <c r="J731" s="1308">
        <v>49</v>
      </c>
      <c r="K731" s="1309">
        <v>13669000</v>
      </c>
      <c r="L731" s="53">
        <f t="shared" si="19"/>
        <v>0</v>
      </c>
      <c r="M731" s="717" t="s">
        <v>183</v>
      </c>
      <c r="N731" s="1438">
        <v>40773</v>
      </c>
      <c r="O731" s="1429" t="s">
        <v>393</v>
      </c>
      <c r="P731" s="86" t="s">
        <v>187</v>
      </c>
      <c r="Q731" s="67" t="s">
        <v>1273</v>
      </c>
      <c r="R731" s="867">
        <v>410000</v>
      </c>
      <c r="U731" s="795"/>
      <c r="V731" s="795"/>
      <c r="W731" s="795"/>
    </row>
    <row r="732" spans="1:23" s="2" customFormat="1" ht="16.5" customHeight="1" x14ac:dyDescent="0.2">
      <c r="A732" s="611" t="s">
        <v>1880</v>
      </c>
      <c r="B732" s="1427">
        <v>40011</v>
      </c>
      <c r="C732" s="1412" t="s">
        <v>197</v>
      </c>
      <c r="D732" s="1412" t="s">
        <v>201</v>
      </c>
      <c r="E732" s="1439" t="s">
        <v>753</v>
      </c>
      <c r="F732" s="95" t="s">
        <v>241</v>
      </c>
      <c r="G732" s="74">
        <v>11000000</v>
      </c>
      <c r="H732" s="1390" t="s">
        <v>13</v>
      </c>
      <c r="I732" s="465">
        <v>40801</v>
      </c>
      <c r="J732" s="1308">
        <v>49</v>
      </c>
      <c r="K732" s="1309">
        <v>11000000</v>
      </c>
      <c r="L732" s="53">
        <f t="shared" si="19"/>
        <v>0</v>
      </c>
      <c r="M732" s="717" t="s">
        <v>183</v>
      </c>
      <c r="N732" s="1438">
        <v>40801</v>
      </c>
      <c r="O732" s="1429" t="s">
        <v>393</v>
      </c>
      <c r="P732" s="86" t="s">
        <v>187</v>
      </c>
      <c r="Q732" s="67" t="s">
        <v>1273</v>
      </c>
      <c r="R732" s="867">
        <v>550000</v>
      </c>
      <c r="U732" s="795"/>
      <c r="V732" s="795"/>
      <c r="W732" s="795"/>
    </row>
    <row r="733" spans="1:23" s="2" customFormat="1" ht="16.5" customHeight="1" x14ac:dyDescent="0.2">
      <c r="A733" s="611" t="s">
        <v>2332</v>
      </c>
      <c r="B733" s="1427">
        <v>40011</v>
      </c>
      <c r="C733" s="1412" t="s">
        <v>205</v>
      </c>
      <c r="D733" s="1412" t="s">
        <v>783</v>
      </c>
      <c r="E733" s="1439" t="s">
        <v>782</v>
      </c>
      <c r="F733" s="95" t="s">
        <v>241</v>
      </c>
      <c r="G733" s="74">
        <v>12900000</v>
      </c>
      <c r="H733" s="1390" t="s">
        <v>13</v>
      </c>
      <c r="I733" s="465">
        <v>41344</v>
      </c>
      <c r="J733" s="1308">
        <v>222</v>
      </c>
      <c r="K733" s="1309">
        <v>11587256.01</v>
      </c>
      <c r="L733" s="53">
        <v>0</v>
      </c>
      <c r="M733" s="717" t="s">
        <v>183</v>
      </c>
      <c r="N733" s="1438">
        <v>41344</v>
      </c>
      <c r="O733" s="1429" t="s">
        <v>393</v>
      </c>
      <c r="P733" s="86" t="s">
        <v>187</v>
      </c>
      <c r="Q733" s="67" t="s">
        <v>1966</v>
      </c>
      <c r="R733" s="867">
        <v>588264.18999999994</v>
      </c>
      <c r="U733" s="795"/>
      <c r="V733" s="795"/>
      <c r="W733" s="795"/>
    </row>
    <row r="734" spans="1:23" s="2" customFormat="1" x14ac:dyDescent="0.2">
      <c r="A734" s="611" t="s">
        <v>279</v>
      </c>
      <c r="B734" s="1427">
        <v>40011</v>
      </c>
      <c r="C734" s="1412" t="s">
        <v>198</v>
      </c>
      <c r="D734" s="1412" t="s">
        <v>728</v>
      </c>
      <c r="E734" s="1439" t="s">
        <v>729</v>
      </c>
      <c r="F734" s="95" t="s">
        <v>243</v>
      </c>
      <c r="G734" s="74">
        <v>6800000</v>
      </c>
      <c r="H734" s="1390" t="s">
        <v>13</v>
      </c>
      <c r="I734" s="465"/>
      <c r="J734" s="1308"/>
      <c r="K734" s="1309"/>
      <c r="L734" s="104"/>
      <c r="M734" s="105"/>
      <c r="N734" s="1438"/>
      <c r="O734" s="1377"/>
      <c r="P734" s="1379"/>
      <c r="Q734" s="836"/>
      <c r="R734" s="867"/>
      <c r="U734" s="795"/>
      <c r="V734" s="795"/>
      <c r="W734" s="795"/>
    </row>
    <row r="735" spans="1:23" s="92" customFormat="1" ht="30.75" x14ac:dyDescent="0.2">
      <c r="A735" s="1417">
        <v>8</v>
      </c>
      <c r="B735" s="1463">
        <v>40011</v>
      </c>
      <c r="C735" s="1479" t="s">
        <v>199</v>
      </c>
      <c r="D735" s="1479" t="s">
        <v>202</v>
      </c>
      <c r="E735" s="1457" t="s">
        <v>756</v>
      </c>
      <c r="F735" s="1469" t="s">
        <v>1106</v>
      </c>
      <c r="G735" s="1471">
        <v>50000000</v>
      </c>
      <c r="H735" s="1477" t="s">
        <v>13</v>
      </c>
      <c r="I735" s="465">
        <v>40814</v>
      </c>
      <c r="J735" s="1308">
        <v>4</v>
      </c>
      <c r="K735" s="1309">
        <v>13125000</v>
      </c>
      <c r="L735" s="53">
        <f>IF($K735&lt;&gt;0,$G735-$K735,"")</f>
        <v>36875000</v>
      </c>
      <c r="M735" s="348" t="s">
        <v>1271</v>
      </c>
      <c r="N735" s="1512">
        <v>41241</v>
      </c>
      <c r="O735" s="1700" t="s">
        <v>1271</v>
      </c>
      <c r="P735" s="1455">
        <v>7</v>
      </c>
      <c r="Q735" s="1704" t="s">
        <v>1273</v>
      </c>
      <c r="R735" s="1506">
        <v>2500000</v>
      </c>
      <c r="U735" s="795"/>
      <c r="V735" s="795"/>
      <c r="W735" s="795"/>
    </row>
    <row r="736" spans="1:23" s="92" customFormat="1" ht="30.75" x14ac:dyDescent="0.2">
      <c r="A736" s="1418"/>
      <c r="B736" s="1464"/>
      <c r="C736" s="1480"/>
      <c r="D736" s="1480"/>
      <c r="E736" s="1458"/>
      <c r="F736" s="1470"/>
      <c r="G736" s="1472"/>
      <c r="H736" s="1478"/>
      <c r="I736" s="465">
        <v>41241</v>
      </c>
      <c r="J736" s="1308">
        <v>4</v>
      </c>
      <c r="K736" s="1309">
        <v>36875000</v>
      </c>
      <c r="L736" s="53">
        <f>L735-K736</f>
        <v>0</v>
      </c>
      <c r="M736" s="348" t="s">
        <v>1271</v>
      </c>
      <c r="N736" s="1513"/>
      <c r="O736" s="1701"/>
      <c r="P736" s="1456"/>
      <c r="Q736" s="1705"/>
      <c r="R736" s="1507"/>
      <c r="U736" s="795"/>
      <c r="V736" s="795"/>
      <c r="W736" s="795"/>
    </row>
    <row r="737" spans="1:23" s="92" customFormat="1" ht="28.5" x14ac:dyDescent="0.2">
      <c r="A737" s="611">
        <v>8</v>
      </c>
      <c r="B737" s="1427">
        <v>40011</v>
      </c>
      <c r="C737" s="1412" t="s">
        <v>200</v>
      </c>
      <c r="D737" s="1412" t="s">
        <v>203</v>
      </c>
      <c r="E737" s="1439" t="s">
        <v>793</v>
      </c>
      <c r="F737" s="95" t="s">
        <v>1106</v>
      </c>
      <c r="G737" s="74">
        <v>8400000</v>
      </c>
      <c r="H737" s="1390" t="s">
        <v>13</v>
      </c>
      <c r="I737" s="465"/>
      <c r="J737" s="1308"/>
      <c r="K737" s="1309"/>
      <c r="L737" s="104"/>
      <c r="M737" s="105"/>
      <c r="N737" s="1438"/>
      <c r="O737" s="1377"/>
      <c r="P737" s="1379"/>
      <c r="Q737" s="67"/>
      <c r="R737" s="867"/>
      <c r="U737" s="795"/>
      <c r="V737" s="795"/>
      <c r="W737" s="795"/>
    </row>
    <row r="738" spans="1:23" s="92" customFormat="1" ht="30.75" x14ac:dyDescent="0.2">
      <c r="A738" s="611" t="s">
        <v>2380</v>
      </c>
      <c r="B738" s="1427">
        <v>40011</v>
      </c>
      <c r="C738" s="1412" t="s">
        <v>204</v>
      </c>
      <c r="D738" s="1412" t="s">
        <v>1079</v>
      </c>
      <c r="E738" s="1439" t="s">
        <v>793</v>
      </c>
      <c r="F738" s="95" t="s">
        <v>1106</v>
      </c>
      <c r="G738" s="74">
        <v>2500000</v>
      </c>
      <c r="H738" s="1390" t="s">
        <v>13</v>
      </c>
      <c r="I738" s="465">
        <v>41393</v>
      </c>
      <c r="J738" s="1308">
        <v>244</v>
      </c>
      <c r="K738" s="1309">
        <v>2478750</v>
      </c>
      <c r="L738" s="53">
        <v>0</v>
      </c>
      <c r="M738" s="348" t="s">
        <v>1271</v>
      </c>
      <c r="N738" s="1438">
        <v>41393</v>
      </c>
      <c r="O738" s="1429" t="s">
        <v>1271</v>
      </c>
      <c r="P738" s="86">
        <v>7</v>
      </c>
      <c r="Q738" s="67" t="s">
        <v>1966</v>
      </c>
      <c r="R738" s="867">
        <v>90582.47</v>
      </c>
      <c r="U738" s="795"/>
      <c r="V738" s="795"/>
      <c r="W738" s="795"/>
    </row>
    <row r="739" spans="1:23" ht="28.5" x14ac:dyDescent="0.2">
      <c r="A739" s="611">
        <v>125</v>
      </c>
      <c r="B739" s="1427">
        <v>40018</v>
      </c>
      <c r="C739" s="1413" t="s">
        <v>2396</v>
      </c>
      <c r="D739" s="1412" t="s">
        <v>443</v>
      </c>
      <c r="E739" s="1439" t="s">
        <v>441</v>
      </c>
      <c r="F739" s="95" t="s">
        <v>286</v>
      </c>
      <c r="G739" s="74">
        <v>13312000</v>
      </c>
      <c r="H739" s="1390" t="s">
        <v>13</v>
      </c>
      <c r="I739" s="465">
        <v>41164</v>
      </c>
      <c r="J739" s="1308">
        <v>125</v>
      </c>
      <c r="K739" s="1309">
        <v>11643740.16</v>
      </c>
      <c r="L739" s="53">
        <v>0</v>
      </c>
      <c r="M739" s="105" t="s">
        <v>1013</v>
      </c>
      <c r="N739" s="51">
        <v>41437</v>
      </c>
      <c r="O739" s="1377" t="s">
        <v>1013</v>
      </c>
      <c r="P739" s="1379"/>
      <c r="Q739" s="67" t="s">
        <v>1966</v>
      </c>
      <c r="R739" s="867">
        <v>55677</v>
      </c>
      <c r="U739" s="795"/>
      <c r="V739" s="795"/>
      <c r="W739" s="795"/>
    </row>
    <row r="740" spans="1:23" x14ac:dyDescent="0.2">
      <c r="A740" s="611" t="s">
        <v>257</v>
      </c>
      <c r="B740" s="1427">
        <v>40018</v>
      </c>
      <c r="C740" s="1412" t="s">
        <v>210</v>
      </c>
      <c r="D740" s="1412" t="s">
        <v>208</v>
      </c>
      <c r="E740" s="1439" t="s">
        <v>609</v>
      </c>
      <c r="F740" s="95" t="s">
        <v>241</v>
      </c>
      <c r="G740" s="74">
        <v>3872000</v>
      </c>
      <c r="H740" s="1390" t="s">
        <v>13</v>
      </c>
      <c r="I740" s="465"/>
      <c r="J740" s="1308"/>
      <c r="K740" s="1309"/>
      <c r="L740" s="104"/>
      <c r="M740" s="105"/>
      <c r="N740" s="1438"/>
      <c r="O740" s="1377"/>
      <c r="P740" s="1379"/>
      <c r="Q740" s="67"/>
      <c r="R740" s="867"/>
      <c r="U740" s="795"/>
      <c r="V740" s="795"/>
      <c r="W740" s="795"/>
    </row>
    <row r="741" spans="1:23" x14ac:dyDescent="0.2">
      <c r="A741" s="611" t="s">
        <v>2301</v>
      </c>
      <c r="B741" s="1427">
        <v>40018</v>
      </c>
      <c r="C741" s="1412" t="s">
        <v>206</v>
      </c>
      <c r="D741" s="1412" t="s">
        <v>805</v>
      </c>
      <c r="E741" s="1439" t="s">
        <v>806</v>
      </c>
      <c r="F741" s="95" t="s">
        <v>241</v>
      </c>
      <c r="G741" s="74">
        <v>20471000</v>
      </c>
      <c r="H741" s="1390" t="s">
        <v>13</v>
      </c>
      <c r="I741" s="465"/>
      <c r="J741" s="1308"/>
      <c r="K741" s="1309"/>
      <c r="L741" s="104"/>
      <c r="M741" s="105"/>
      <c r="N741" s="1438"/>
      <c r="O741" s="1377"/>
      <c r="P741" s="1379"/>
      <c r="Q741" s="67"/>
      <c r="R741" s="867"/>
      <c r="U741" s="795"/>
      <c r="V741" s="795"/>
      <c r="W741" s="795"/>
    </row>
    <row r="742" spans="1:23" s="92" customFormat="1" ht="30.75" x14ac:dyDescent="0.2">
      <c r="A742" s="1417">
        <v>8</v>
      </c>
      <c r="B742" s="1463">
        <v>40018</v>
      </c>
      <c r="C742" s="1479" t="s">
        <v>207</v>
      </c>
      <c r="D742" s="1479" t="s">
        <v>209</v>
      </c>
      <c r="E742" s="1702" t="s">
        <v>717</v>
      </c>
      <c r="F742" s="1469" t="s">
        <v>1106</v>
      </c>
      <c r="G742" s="1471">
        <v>50000000</v>
      </c>
      <c r="H742" s="1477" t="s">
        <v>13</v>
      </c>
      <c r="I742" s="465">
        <v>40898</v>
      </c>
      <c r="J742" s="1308">
        <v>4</v>
      </c>
      <c r="K742" s="1309">
        <v>15000000</v>
      </c>
      <c r="L742" s="53">
        <f>IF($K742&lt;&gt;0,$G742-$K742,"")</f>
        <v>35000000</v>
      </c>
      <c r="M742" s="348" t="s">
        <v>1271</v>
      </c>
      <c r="N742" s="1512">
        <v>41254</v>
      </c>
      <c r="O742" s="1700" t="s">
        <v>1271</v>
      </c>
      <c r="P742" s="1455">
        <v>7</v>
      </c>
      <c r="Q742" s="1704" t="s">
        <v>1273</v>
      </c>
      <c r="R742" s="1506">
        <v>2500000</v>
      </c>
      <c r="U742" s="795"/>
      <c r="V742" s="795"/>
      <c r="W742" s="795"/>
    </row>
    <row r="743" spans="1:23" s="92" customFormat="1" ht="30.75" x14ac:dyDescent="0.2">
      <c r="A743" s="1418"/>
      <c r="B743" s="1464"/>
      <c r="C743" s="1480"/>
      <c r="D743" s="1480"/>
      <c r="E743" s="1703"/>
      <c r="F743" s="1470"/>
      <c r="G743" s="1472"/>
      <c r="H743" s="1478"/>
      <c r="I743" s="465">
        <v>41254</v>
      </c>
      <c r="J743" s="1308">
        <v>4</v>
      </c>
      <c r="K743" s="1309">
        <v>35000000</v>
      </c>
      <c r="L743" s="1445">
        <f>L742-K743</f>
        <v>0</v>
      </c>
      <c r="M743" s="348" t="s">
        <v>1271</v>
      </c>
      <c r="N743" s="1513"/>
      <c r="O743" s="1701"/>
      <c r="P743" s="1456"/>
      <c r="Q743" s="1705"/>
      <c r="R743" s="1507"/>
      <c r="U743" s="795"/>
      <c r="V743" s="795"/>
      <c r="W743" s="795"/>
    </row>
    <row r="744" spans="1:23" x14ac:dyDescent="0.2">
      <c r="A744" s="611">
        <v>2</v>
      </c>
      <c r="B744" s="1427">
        <v>40025</v>
      </c>
      <c r="C744" s="1412" t="s">
        <v>1131</v>
      </c>
      <c r="D744" s="1412" t="s">
        <v>655</v>
      </c>
      <c r="E744" s="1381" t="s">
        <v>717</v>
      </c>
      <c r="F744" s="106" t="s">
        <v>241</v>
      </c>
      <c r="G744" s="1409">
        <v>7000000</v>
      </c>
      <c r="H744" s="1390" t="s">
        <v>13</v>
      </c>
      <c r="I744" s="465"/>
      <c r="J744" s="1308"/>
      <c r="K744" s="1309"/>
      <c r="L744" s="104"/>
      <c r="M744" s="105"/>
      <c r="N744" s="1438"/>
      <c r="O744" s="1377"/>
      <c r="P744" s="1379"/>
      <c r="Q744" s="67"/>
      <c r="R744" s="867"/>
      <c r="U744" s="795"/>
      <c r="V744" s="795"/>
      <c r="W744" s="795"/>
    </row>
    <row r="745" spans="1:23" s="92" customFormat="1" ht="30.75" x14ac:dyDescent="0.2">
      <c r="A745" s="611" t="s">
        <v>1905</v>
      </c>
      <c r="B745" s="1427">
        <v>40025</v>
      </c>
      <c r="C745" s="1412" t="s">
        <v>1132</v>
      </c>
      <c r="D745" s="1412" t="s">
        <v>1133</v>
      </c>
      <c r="E745" s="1381" t="s">
        <v>793</v>
      </c>
      <c r="F745" s="106" t="s">
        <v>1106</v>
      </c>
      <c r="G745" s="1409">
        <v>3742000</v>
      </c>
      <c r="H745" s="1390" t="s">
        <v>13</v>
      </c>
      <c r="I745" s="465">
        <v>40787</v>
      </c>
      <c r="J745" s="1308">
        <v>49</v>
      </c>
      <c r="K745" s="1309">
        <v>3742000</v>
      </c>
      <c r="L745" s="53">
        <f>IF($K745&lt;&gt;0,$G745-$K745,"")</f>
        <v>0</v>
      </c>
      <c r="M745" s="348" t="s">
        <v>1271</v>
      </c>
      <c r="N745" s="1438">
        <v>40787</v>
      </c>
      <c r="O745" s="1429" t="s">
        <v>1271</v>
      </c>
      <c r="P745" s="86">
        <v>7</v>
      </c>
      <c r="Q745" s="1441" t="s">
        <v>1273</v>
      </c>
      <c r="R745" s="867">
        <v>112000</v>
      </c>
      <c r="U745" s="795"/>
      <c r="V745" s="795"/>
      <c r="W745" s="795"/>
    </row>
    <row r="746" spans="1:23" x14ac:dyDescent="0.2">
      <c r="A746" s="611" t="s">
        <v>1880</v>
      </c>
      <c r="B746" s="1427">
        <v>40032</v>
      </c>
      <c r="C746" s="1412" t="s">
        <v>1138</v>
      </c>
      <c r="D746" s="1412" t="s">
        <v>1136</v>
      </c>
      <c r="E746" s="1381" t="s">
        <v>801</v>
      </c>
      <c r="F746" s="106" t="s">
        <v>241</v>
      </c>
      <c r="G746" s="1409">
        <v>20000000</v>
      </c>
      <c r="H746" s="1390" t="s">
        <v>13</v>
      </c>
      <c r="I746" s="465">
        <v>40780</v>
      </c>
      <c r="J746" s="1308">
        <v>49</v>
      </c>
      <c r="K746" s="1309">
        <v>20000000</v>
      </c>
      <c r="L746" s="53">
        <f>IF($K746&lt;&gt;0,$G746-$K746,"")</f>
        <v>0</v>
      </c>
      <c r="M746" s="717" t="s">
        <v>183</v>
      </c>
      <c r="N746" s="1438">
        <v>40780</v>
      </c>
      <c r="O746" s="1377" t="s">
        <v>393</v>
      </c>
      <c r="P746" s="1379" t="s">
        <v>187</v>
      </c>
      <c r="Q746" s="67" t="s">
        <v>1273</v>
      </c>
      <c r="R746" s="867">
        <v>1000000</v>
      </c>
      <c r="U746" s="795"/>
      <c r="V746" s="795"/>
      <c r="W746" s="795"/>
    </row>
    <row r="747" spans="1:23" x14ac:dyDescent="0.2">
      <c r="A747" s="611">
        <v>2</v>
      </c>
      <c r="B747" s="1427">
        <v>40032</v>
      </c>
      <c r="C747" s="1412" t="s">
        <v>1135</v>
      </c>
      <c r="D747" s="1412" t="s">
        <v>1137</v>
      </c>
      <c r="E747" s="1381" t="s">
        <v>806</v>
      </c>
      <c r="F747" s="106" t="s">
        <v>241</v>
      </c>
      <c r="G747" s="1409">
        <v>50236000</v>
      </c>
      <c r="H747" s="1390" t="s">
        <v>13</v>
      </c>
      <c r="I747" s="465"/>
      <c r="J747" s="1308"/>
      <c r="K747" s="1309"/>
      <c r="L747" s="104"/>
      <c r="M747" s="105"/>
      <c r="N747" s="1438"/>
      <c r="O747" s="1377"/>
      <c r="P747" s="1379"/>
      <c r="Q747" s="67"/>
      <c r="R747" s="867"/>
      <c r="U747" s="795"/>
      <c r="V747" s="795"/>
      <c r="W747" s="795"/>
    </row>
    <row r="748" spans="1:23" x14ac:dyDescent="0.2">
      <c r="A748" s="611" t="s">
        <v>2251</v>
      </c>
      <c r="B748" s="1427">
        <v>40039</v>
      </c>
      <c r="C748" s="1432" t="s">
        <v>1139</v>
      </c>
      <c r="D748" s="1432" t="s">
        <v>1967</v>
      </c>
      <c r="E748" s="1433" t="s">
        <v>793</v>
      </c>
      <c r="F748" s="106" t="s">
        <v>241</v>
      </c>
      <c r="G748" s="1409">
        <v>1004000</v>
      </c>
      <c r="H748" s="876" t="s">
        <v>13</v>
      </c>
      <c r="I748" s="305">
        <v>41263</v>
      </c>
      <c r="J748" s="85">
        <v>187</v>
      </c>
      <c r="K748" s="1310">
        <v>907936.88</v>
      </c>
      <c r="L748" s="53">
        <v>0</v>
      </c>
      <c r="M748" s="64" t="s">
        <v>183</v>
      </c>
      <c r="N748" s="1438">
        <v>41263</v>
      </c>
      <c r="O748" s="1377" t="s">
        <v>393</v>
      </c>
      <c r="P748" s="1379" t="s">
        <v>187</v>
      </c>
      <c r="Q748" s="67" t="s">
        <v>1966</v>
      </c>
      <c r="R748" s="867">
        <v>23500</v>
      </c>
      <c r="U748" s="795"/>
      <c r="V748" s="795"/>
      <c r="W748" s="795"/>
    </row>
    <row r="749" spans="1:23" x14ac:dyDescent="0.2">
      <c r="A749" s="611" t="s">
        <v>2207</v>
      </c>
      <c r="B749" s="1427">
        <v>40046</v>
      </c>
      <c r="C749" s="1412" t="s">
        <v>1142</v>
      </c>
      <c r="D749" s="1412" t="s">
        <v>1140</v>
      </c>
      <c r="E749" s="1441" t="s">
        <v>441</v>
      </c>
      <c r="F749" s="106" t="s">
        <v>241</v>
      </c>
      <c r="G749" s="1409">
        <v>4000000</v>
      </c>
      <c r="H749" s="1390" t="s">
        <v>13</v>
      </c>
      <c r="I749" s="465">
        <v>41243</v>
      </c>
      <c r="J749" s="1308">
        <v>172</v>
      </c>
      <c r="K749" s="1309">
        <v>3283000</v>
      </c>
      <c r="L749" s="53">
        <v>0</v>
      </c>
      <c r="M749" s="64" t="s">
        <v>183</v>
      </c>
      <c r="N749" s="1438">
        <v>41243</v>
      </c>
      <c r="O749" s="1377" t="s">
        <v>393</v>
      </c>
      <c r="P749" s="86" t="s">
        <v>187</v>
      </c>
      <c r="Q749" s="67" t="s">
        <v>1966</v>
      </c>
      <c r="R749" s="867">
        <v>140400</v>
      </c>
      <c r="U749" s="795"/>
      <c r="V749" s="795"/>
      <c r="W749" s="795"/>
    </row>
    <row r="750" spans="1:23" s="92" customFormat="1" ht="30.75" x14ac:dyDescent="0.2">
      <c r="A750" s="611" t="s">
        <v>2350</v>
      </c>
      <c r="B750" s="1427">
        <v>40046</v>
      </c>
      <c r="C750" s="1432" t="s">
        <v>1143</v>
      </c>
      <c r="D750" s="1432" t="s">
        <v>1141</v>
      </c>
      <c r="E750" s="1433" t="s">
        <v>597</v>
      </c>
      <c r="F750" s="95" t="s">
        <v>1106</v>
      </c>
      <c r="G750" s="74">
        <v>5000000</v>
      </c>
      <c r="H750" s="84" t="s">
        <v>13</v>
      </c>
      <c r="I750" s="305">
        <v>41361</v>
      </c>
      <c r="J750" s="85">
        <v>231</v>
      </c>
      <c r="K750" s="1430">
        <v>4752000</v>
      </c>
      <c r="L750" s="53">
        <v>0</v>
      </c>
      <c r="M750" s="348" t="s">
        <v>1271</v>
      </c>
      <c r="N750" s="1442">
        <v>41361</v>
      </c>
      <c r="O750" s="1429" t="s">
        <v>1271</v>
      </c>
      <c r="P750" s="86">
        <v>7</v>
      </c>
      <c r="Q750" s="67" t="s">
        <v>1966</v>
      </c>
      <c r="R750" s="245">
        <v>259875</v>
      </c>
      <c r="U750" s="795"/>
      <c r="V750" s="795"/>
      <c r="W750" s="795"/>
    </row>
    <row r="751" spans="1:23" x14ac:dyDescent="0.2">
      <c r="A751" s="1418" t="s">
        <v>2253</v>
      </c>
      <c r="B751" s="1386">
        <v>40053</v>
      </c>
      <c r="C751" s="1432" t="s">
        <v>1145</v>
      </c>
      <c r="D751" s="1432" t="s">
        <v>322</v>
      </c>
      <c r="E751" s="1382" t="s">
        <v>323</v>
      </c>
      <c r="F751" s="109" t="s">
        <v>393</v>
      </c>
      <c r="G751" s="74">
        <v>3223000</v>
      </c>
      <c r="H751" s="84" t="s">
        <v>13</v>
      </c>
      <c r="I751" s="878">
        <v>41263</v>
      </c>
      <c r="J751" s="1303">
        <v>191</v>
      </c>
      <c r="K751" s="1311">
        <v>2286675</v>
      </c>
      <c r="L751" s="53">
        <v>0</v>
      </c>
      <c r="M751" s="64" t="s">
        <v>333</v>
      </c>
      <c r="N751" s="1440" t="s">
        <v>333</v>
      </c>
      <c r="O751" s="1429" t="s">
        <v>333</v>
      </c>
      <c r="P751" s="86"/>
      <c r="Q751" s="67"/>
      <c r="R751" s="879" t="s">
        <v>333</v>
      </c>
      <c r="U751" s="795"/>
      <c r="V751" s="795"/>
      <c r="W751" s="795"/>
    </row>
    <row r="752" spans="1:23" x14ac:dyDescent="0.2">
      <c r="A752" s="611" t="s">
        <v>1880</v>
      </c>
      <c r="B752" s="1386">
        <v>40053</v>
      </c>
      <c r="C752" s="1412" t="s">
        <v>1146</v>
      </c>
      <c r="D752" s="1412" t="s">
        <v>1148</v>
      </c>
      <c r="E752" s="1441" t="s">
        <v>859</v>
      </c>
      <c r="F752" s="109" t="s">
        <v>241</v>
      </c>
      <c r="G752" s="74">
        <v>20699000</v>
      </c>
      <c r="H752" s="84" t="s">
        <v>13</v>
      </c>
      <c r="I752" s="465">
        <v>40808</v>
      </c>
      <c r="J752" s="1308">
        <v>49</v>
      </c>
      <c r="K752" s="1309">
        <v>20699000</v>
      </c>
      <c r="L752" s="53">
        <f>IF($K752&lt;&gt;0,$G752-$K752,"")</f>
        <v>0</v>
      </c>
      <c r="M752" s="717" t="s">
        <v>183</v>
      </c>
      <c r="N752" s="1438">
        <v>40808</v>
      </c>
      <c r="O752" s="1377" t="s">
        <v>393</v>
      </c>
      <c r="P752" s="1379" t="s">
        <v>187</v>
      </c>
      <c r="Q752" s="67" t="s">
        <v>1273</v>
      </c>
      <c r="R752" s="867">
        <v>1030000</v>
      </c>
      <c r="U752" s="795"/>
      <c r="V752" s="795"/>
      <c r="W752" s="795"/>
    </row>
    <row r="753" spans="1:23" x14ac:dyDescent="0.2">
      <c r="A753" s="1417" t="s">
        <v>2324</v>
      </c>
      <c r="B753" s="1385">
        <v>40053</v>
      </c>
      <c r="C753" s="1412" t="s">
        <v>1147</v>
      </c>
      <c r="D753" s="1412" t="s">
        <v>1149</v>
      </c>
      <c r="E753" s="1381" t="s">
        <v>740</v>
      </c>
      <c r="F753" s="109" t="s">
        <v>241</v>
      </c>
      <c r="G753" s="74">
        <v>16015000</v>
      </c>
      <c r="H753" s="84" t="s">
        <v>13</v>
      </c>
      <c r="I753" s="465">
        <v>41344</v>
      </c>
      <c r="J753" s="1308">
        <v>218</v>
      </c>
      <c r="K753" s="1309">
        <v>12606191.23</v>
      </c>
      <c r="L753" s="53">
        <v>0</v>
      </c>
      <c r="M753" s="717" t="s">
        <v>183</v>
      </c>
      <c r="N753" s="1438">
        <v>41344</v>
      </c>
      <c r="O753" s="1377" t="s">
        <v>393</v>
      </c>
      <c r="P753" s="1379" t="s">
        <v>187</v>
      </c>
      <c r="Q753" s="67" t="s">
        <v>1966</v>
      </c>
      <c r="R753" s="867">
        <v>415847.52</v>
      </c>
      <c r="U753" s="795"/>
      <c r="V753" s="795"/>
      <c r="W753" s="795"/>
    </row>
    <row r="754" spans="1:23" s="92" customFormat="1" ht="30.75" x14ac:dyDescent="0.2">
      <c r="A754" s="611" t="s">
        <v>1906</v>
      </c>
      <c r="B754" s="1427">
        <v>40053</v>
      </c>
      <c r="C754" s="108" t="s">
        <v>1151</v>
      </c>
      <c r="D754" s="1432" t="s">
        <v>1150</v>
      </c>
      <c r="E754" s="67" t="s">
        <v>740</v>
      </c>
      <c r="F754" s="109" t="s">
        <v>1106</v>
      </c>
      <c r="G754" s="110">
        <v>9720000</v>
      </c>
      <c r="H754" s="84" t="s">
        <v>13</v>
      </c>
      <c r="I754" s="305">
        <v>40794</v>
      </c>
      <c r="J754" s="85">
        <v>50</v>
      </c>
      <c r="K754" s="1430">
        <v>9720000</v>
      </c>
      <c r="L754" s="53">
        <f t="shared" ref="L754:L760" si="20">IF($K754&lt;&gt;0,$G754-$K754,"")</f>
        <v>0</v>
      </c>
      <c r="M754" s="348" t="s">
        <v>1271</v>
      </c>
      <c r="N754" s="880">
        <v>40794</v>
      </c>
      <c r="O754" s="1429" t="s">
        <v>1271</v>
      </c>
      <c r="P754" s="86">
        <v>7</v>
      </c>
      <c r="Q754" s="1441" t="s">
        <v>1273</v>
      </c>
      <c r="R754" s="245">
        <v>292000</v>
      </c>
      <c r="U754" s="795"/>
      <c r="V754" s="795"/>
      <c r="W754" s="795"/>
    </row>
    <row r="755" spans="1:23" s="92" customFormat="1" ht="30.75" x14ac:dyDescent="0.2">
      <c r="A755" s="611" t="s">
        <v>1905</v>
      </c>
      <c r="B755" s="1427">
        <v>40060</v>
      </c>
      <c r="C755" s="108" t="s">
        <v>1152</v>
      </c>
      <c r="D755" s="1432" t="s">
        <v>1153</v>
      </c>
      <c r="E755" s="67" t="s">
        <v>597</v>
      </c>
      <c r="F755" s="109" t="s">
        <v>1106</v>
      </c>
      <c r="G755" s="110">
        <v>1697000</v>
      </c>
      <c r="H755" s="84" t="s">
        <v>13</v>
      </c>
      <c r="I755" s="305">
        <v>40808</v>
      </c>
      <c r="J755" s="85">
        <v>49</v>
      </c>
      <c r="K755" s="1430">
        <v>1697000</v>
      </c>
      <c r="L755" s="53">
        <f t="shared" si="20"/>
        <v>0</v>
      </c>
      <c r="M755" s="348" t="s">
        <v>1271</v>
      </c>
      <c r="N755" s="1442">
        <v>40808</v>
      </c>
      <c r="O755" s="1429" t="s">
        <v>1271</v>
      </c>
      <c r="P755" s="86">
        <v>7</v>
      </c>
      <c r="Q755" s="1441" t="s">
        <v>1273</v>
      </c>
      <c r="R755" s="245">
        <v>51000</v>
      </c>
      <c r="U755" s="795"/>
      <c r="V755" s="795"/>
      <c r="W755" s="795"/>
    </row>
    <row r="756" spans="1:23" x14ac:dyDescent="0.2">
      <c r="A756" s="611">
        <v>49</v>
      </c>
      <c r="B756" s="1427">
        <v>40067</v>
      </c>
      <c r="C756" s="108" t="s">
        <v>1161</v>
      </c>
      <c r="D756" s="1432" t="s">
        <v>1078</v>
      </c>
      <c r="E756" s="67" t="s">
        <v>85</v>
      </c>
      <c r="F756" s="109" t="s">
        <v>286</v>
      </c>
      <c r="G756" s="110">
        <v>6771000</v>
      </c>
      <c r="H756" s="84" t="s">
        <v>13</v>
      </c>
      <c r="I756" s="305">
        <v>40787</v>
      </c>
      <c r="J756" s="85">
        <v>49</v>
      </c>
      <c r="K756" s="1430">
        <v>6771000</v>
      </c>
      <c r="L756" s="53">
        <f t="shared" si="20"/>
        <v>0</v>
      </c>
      <c r="M756" s="64" t="s">
        <v>1013</v>
      </c>
      <c r="N756" s="1442">
        <v>40940</v>
      </c>
      <c r="O756" s="1429" t="s">
        <v>1013</v>
      </c>
      <c r="P756" s="86"/>
      <c r="Q756" s="67" t="s">
        <v>1273</v>
      </c>
      <c r="R756" s="245">
        <v>537633</v>
      </c>
      <c r="U756" s="795"/>
      <c r="V756" s="795"/>
      <c r="W756" s="795"/>
    </row>
    <row r="757" spans="1:23" s="323" customFormat="1" ht="33" x14ac:dyDescent="0.2">
      <c r="A757" s="612" t="s">
        <v>1523</v>
      </c>
      <c r="B757" s="321">
        <v>40067</v>
      </c>
      <c r="C757" s="409" t="s">
        <v>1156</v>
      </c>
      <c r="D757" s="1431" t="s">
        <v>1157</v>
      </c>
      <c r="E757" s="217" t="s">
        <v>735</v>
      </c>
      <c r="F757" s="109" t="s">
        <v>241</v>
      </c>
      <c r="G757" s="346">
        <v>52000000</v>
      </c>
      <c r="H757" s="300" t="s">
        <v>13</v>
      </c>
      <c r="I757" s="1304">
        <v>40450</v>
      </c>
      <c r="J757" s="327">
        <v>4</v>
      </c>
      <c r="K757" s="1305">
        <v>52000000</v>
      </c>
      <c r="L757" s="53">
        <f t="shared" si="20"/>
        <v>0</v>
      </c>
      <c r="M757" s="717" t="s">
        <v>183</v>
      </c>
      <c r="N757" s="97">
        <v>40450</v>
      </c>
      <c r="O757" s="1429" t="s">
        <v>393</v>
      </c>
      <c r="P757" s="328" t="s">
        <v>1575</v>
      </c>
      <c r="Q757" s="217" t="s">
        <v>1273</v>
      </c>
      <c r="R757" s="245">
        <v>2600000</v>
      </c>
      <c r="U757" s="795"/>
      <c r="V757" s="795"/>
      <c r="W757" s="795"/>
    </row>
    <row r="758" spans="1:23" ht="28.5" x14ac:dyDescent="0.2">
      <c r="A758" s="612" t="s">
        <v>2071</v>
      </c>
      <c r="B758" s="1427">
        <v>40067</v>
      </c>
      <c r="C758" s="108" t="s">
        <v>1154</v>
      </c>
      <c r="D758" s="1432" t="s">
        <v>1158</v>
      </c>
      <c r="E758" s="67" t="s">
        <v>771</v>
      </c>
      <c r="F758" s="109" t="s">
        <v>241</v>
      </c>
      <c r="G758" s="110">
        <v>7000000</v>
      </c>
      <c r="H758" s="84" t="s">
        <v>13</v>
      </c>
      <c r="I758" s="305">
        <v>41107</v>
      </c>
      <c r="J758" s="85">
        <v>100</v>
      </c>
      <c r="K758" s="1430">
        <v>7000000</v>
      </c>
      <c r="L758" s="53">
        <f t="shared" si="20"/>
        <v>0</v>
      </c>
      <c r="M758" s="717" t="s">
        <v>183</v>
      </c>
      <c r="N758" s="1442">
        <v>41107</v>
      </c>
      <c r="O758" s="1429" t="s">
        <v>393</v>
      </c>
      <c r="P758" s="86" t="s">
        <v>187</v>
      </c>
      <c r="Q758" s="67"/>
      <c r="R758" s="245">
        <v>248000</v>
      </c>
      <c r="U758" s="795"/>
      <c r="V758" s="795"/>
      <c r="W758" s="795"/>
    </row>
    <row r="759" spans="1:23" x14ac:dyDescent="0.2">
      <c r="A759" s="611" t="s">
        <v>1902</v>
      </c>
      <c r="B759" s="1427">
        <v>40067</v>
      </c>
      <c r="C759" s="108" t="s">
        <v>1162</v>
      </c>
      <c r="D759" s="1432" t="s">
        <v>1159</v>
      </c>
      <c r="E759" s="67" t="s">
        <v>733</v>
      </c>
      <c r="F759" s="109" t="s">
        <v>241</v>
      </c>
      <c r="G759" s="110">
        <v>1500000</v>
      </c>
      <c r="H759" s="84" t="s">
        <v>13</v>
      </c>
      <c r="I759" s="465">
        <v>40780</v>
      </c>
      <c r="J759" s="1308">
        <v>50</v>
      </c>
      <c r="K759" s="1430">
        <v>1500000</v>
      </c>
      <c r="L759" s="53">
        <f t="shared" si="20"/>
        <v>0</v>
      </c>
      <c r="M759" s="717" t="s">
        <v>183</v>
      </c>
      <c r="N759" s="1442">
        <v>40780</v>
      </c>
      <c r="O759" s="1429" t="s">
        <v>393</v>
      </c>
      <c r="P759" s="86" t="s">
        <v>187</v>
      </c>
      <c r="Q759" s="67" t="s">
        <v>1273</v>
      </c>
      <c r="R759" s="245">
        <v>71000</v>
      </c>
      <c r="U759" s="795"/>
      <c r="V759" s="795"/>
      <c r="W759" s="795"/>
    </row>
    <row r="760" spans="1:23" s="323" customFormat="1" ht="30.75" x14ac:dyDescent="0.2">
      <c r="A760" s="612" t="s">
        <v>1470</v>
      </c>
      <c r="B760" s="321">
        <v>40067</v>
      </c>
      <c r="C760" s="1431" t="s">
        <v>1155</v>
      </c>
      <c r="D760" s="1431" t="s">
        <v>1160</v>
      </c>
      <c r="E760" s="94" t="s">
        <v>717</v>
      </c>
      <c r="F760" s="106" t="s">
        <v>1106</v>
      </c>
      <c r="G760" s="346">
        <v>7500000</v>
      </c>
      <c r="H760" s="347" t="s">
        <v>13</v>
      </c>
      <c r="I760" s="1304">
        <v>40438</v>
      </c>
      <c r="J760" s="327">
        <v>4</v>
      </c>
      <c r="K760" s="1305">
        <v>7500000</v>
      </c>
      <c r="L760" s="53">
        <f t="shared" si="20"/>
        <v>0</v>
      </c>
      <c r="M760" s="348" t="s">
        <v>1271</v>
      </c>
      <c r="N760" s="97">
        <v>40438</v>
      </c>
      <c r="O760" s="1429" t="s">
        <v>1271</v>
      </c>
      <c r="P760" s="328" t="s">
        <v>1576</v>
      </c>
      <c r="Q760" s="217" t="s">
        <v>1273</v>
      </c>
      <c r="R760" s="881">
        <v>375000</v>
      </c>
      <c r="U760" s="795"/>
      <c r="V760" s="795"/>
      <c r="W760" s="795"/>
    </row>
    <row r="761" spans="1:23" x14ac:dyDescent="0.2">
      <c r="A761" s="611" t="s">
        <v>257</v>
      </c>
      <c r="B761" s="1427">
        <v>40074</v>
      </c>
      <c r="C761" s="1431" t="s">
        <v>1164</v>
      </c>
      <c r="D761" s="1431" t="s">
        <v>1045</v>
      </c>
      <c r="E761" s="1441" t="s">
        <v>1039</v>
      </c>
      <c r="F761" s="605" t="s">
        <v>241</v>
      </c>
      <c r="G761" s="110">
        <v>5976000</v>
      </c>
      <c r="H761" s="1441" t="s">
        <v>13</v>
      </c>
      <c r="I761" s="1312"/>
      <c r="J761" s="1313"/>
      <c r="K761" s="1314"/>
      <c r="L761" s="53"/>
      <c r="M761" s="1441"/>
      <c r="N761" s="411"/>
      <c r="O761" s="882"/>
      <c r="P761" s="883"/>
      <c r="Q761" s="67"/>
      <c r="R761" s="286"/>
      <c r="U761" s="795"/>
      <c r="V761" s="795"/>
      <c r="W761" s="795"/>
    </row>
    <row r="762" spans="1:23" x14ac:dyDescent="0.2">
      <c r="A762" s="611" t="s">
        <v>2152</v>
      </c>
      <c r="B762" s="1427">
        <v>40074</v>
      </c>
      <c r="C762" s="1431" t="s">
        <v>1163</v>
      </c>
      <c r="D762" s="1431" t="s">
        <v>139</v>
      </c>
      <c r="E762" s="1441" t="s">
        <v>942</v>
      </c>
      <c r="F762" s="605" t="s">
        <v>241</v>
      </c>
      <c r="G762" s="110">
        <v>10000000</v>
      </c>
      <c r="H762" s="1441" t="s">
        <v>13</v>
      </c>
      <c r="I762" s="48">
        <v>41213</v>
      </c>
      <c r="J762" s="1313">
        <v>144</v>
      </c>
      <c r="K762" s="1314">
        <v>9093150</v>
      </c>
      <c r="L762" s="53">
        <v>0</v>
      </c>
      <c r="M762" s="64" t="s">
        <v>183</v>
      </c>
      <c r="N762" s="97">
        <v>41213</v>
      </c>
      <c r="O762" s="1429" t="s">
        <v>393</v>
      </c>
      <c r="P762" s="883" t="s">
        <v>1910</v>
      </c>
      <c r="Q762" s="67" t="s">
        <v>1273</v>
      </c>
      <c r="R762" s="286">
        <v>315461.52</v>
      </c>
      <c r="U762" s="795"/>
      <c r="V762" s="795"/>
      <c r="W762" s="795"/>
    </row>
    <row r="763" spans="1:23" x14ac:dyDescent="0.2">
      <c r="A763" s="1417" t="s">
        <v>1902</v>
      </c>
      <c r="B763" s="1463">
        <v>40081</v>
      </c>
      <c r="C763" s="1465" t="s">
        <v>1165</v>
      </c>
      <c r="D763" s="1487" t="s">
        <v>318</v>
      </c>
      <c r="E763" s="1457" t="s">
        <v>942</v>
      </c>
      <c r="F763" s="1451" t="s">
        <v>241</v>
      </c>
      <c r="G763" s="1710">
        <v>10103000</v>
      </c>
      <c r="H763" s="1457" t="s">
        <v>13</v>
      </c>
      <c r="I763" s="305">
        <v>40618</v>
      </c>
      <c r="J763" s="85">
        <v>4</v>
      </c>
      <c r="K763" s="1314">
        <v>2606000</v>
      </c>
      <c r="L763" s="53">
        <f>G763-K763</f>
        <v>7497000</v>
      </c>
      <c r="M763" s="94" t="s">
        <v>183</v>
      </c>
      <c r="N763" s="1512">
        <v>40766</v>
      </c>
      <c r="O763" s="1453" t="s">
        <v>393</v>
      </c>
      <c r="P763" s="1455" t="s">
        <v>187</v>
      </c>
      <c r="Q763" s="1457" t="s">
        <v>1273</v>
      </c>
      <c r="R763" s="1459">
        <v>303000</v>
      </c>
      <c r="U763" s="795"/>
      <c r="V763" s="795"/>
      <c r="W763" s="795"/>
    </row>
    <row r="764" spans="1:23" ht="21" customHeight="1" x14ac:dyDescent="0.2">
      <c r="A764" s="1418"/>
      <c r="B764" s="1464"/>
      <c r="C764" s="1466"/>
      <c r="D764" s="1489"/>
      <c r="E764" s="1458"/>
      <c r="F764" s="1452"/>
      <c r="G764" s="1711"/>
      <c r="H764" s="1458"/>
      <c r="I764" s="305">
        <v>40766</v>
      </c>
      <c r="J764" s="85">
        <v>50</v>
      </c>
      <c r="K764" s="1314">
        <v>7497000</v>
      </c>
      <c r="L764" s="53">
        <v>0</v>
      </c>
      <c r="M764" s="94" t="s">
        <v>183</v>
      </c>
      <c r="N764" s="1513"/>
      <c r="O764" s="1454"/>
      <c r="P764" s="1456"/>
      <c r="Q764" s="1458"/>
      <c r="R764" s="1460"/>
      <c r="U764" s="795"/>
      <c r="V764" s="795"/>
      <c r="W764" s="795"/>
    </row>
    <row r="765" spans="1:23" x14ac:dyDescent="0.2">
      <c r="A765" s="611">
        <v>2</v>
      </c>
      <c r="B765" s="1427">
        <v>40081</v>
      </c>
      <c r="C765" s="115" t="s">
        <v>1166</v>
      </c>
      <c r="D765" s="1431" t="s">
        <v>1121</v>
      </c>
      <c r="E765" s="1441" t="s">
        <v>782</v>
      </c>
      <c r="F765" s="605" t="s">
        <v>241</v>
      </c>
      <c r="G765" s="110">
        <v>3300000</v>
      </c>
      <c r="H765" s="1441" t="s">
        <v>13</v>
      </c>
      <c r="I765" s="1315"/>
      <c r="J765" s="85"/>
      <c r="K765" s="1314"/>
      <c r="L765" s="53"/>
      <c r="M765" s="94"/>
      <c r="N765" s="837"/>
      <c r="O765" s="1429"/>
      <c r="P765" s="86"/>
      <c r="Q765" s="67"/>
      <c r="R765" s="286"/>
      <c r="U765" s="795"/>
      <c r="V765" s="795"/>
      <c r="W765" s="795"/>
    </row>
    <row r="766" spans="1:23" ht="28.5" x14ac:dyDescent="0.2">
      <c r="A766" s="611">
        <v>8</v>
      </c>
      <c r="B766" s="1427">
        <v>40081</v>
      </c>
      <c r="C766" s="115" t="s">
        <v>1167</v>
      </c>
      <c r="D766" s="1431" t="s">
        <v>651</v>
      </c>
      <c r="E766" s="1441" t="s">
        <v>735</v>
      </c>
      <c r="F766" s="106" t="s">
        <v>1106</v>
      </c>
      <c r="G766" s="110">
        <v>2443320</v>
      </c>
      <c r="H766" s="1441" t="s">
        <v>13</v>
      </c>
      <c r="I766" s="1315"/>
      <c r="J766" s="85"/>
      <c r="K766" s="1314"/>
      <c r="L766" s="53"/>
      <c r="M766" s="94"/>
      <c r="N766" s="837"/>
      <c r="O766" s="1429"/>
      <c r="P766" s="86"/>
      <c r="Q766" s="67"/>
      <c r="R766" s="286"/>
      <c r="U766" s="795"/>
      <c r="V766" s="795"/>
      <c r="W766" s="795"/>
    </row>
    <row r="767" spans="1:23" ht="28.5" x14ac:dyDescent="0.2">
      <c r="A767" s="612" t="s">
        <v>1438</v>
      </c>
      <c r="B767" s="1427">
        <v>40081</v>
      </c>
      <c r="C767" s="115" t="s">
        <v>1172</v>
      </c>
      <c r="D767" s="1431" t="s">
        <v>1170</v>
      </c>
      <c r="E767" s="1441" t="s">
        <v>735</v>
      </c>
      <c r="F767" s="304" t="s">
        <v>1105</v>
      </c>
      <c r="G767" s="110">
        <v>14000000</v>
      </c>
      <c r="H767" s="1441" t="s">
        <v>13</v>
      </c>
      <c r="I767" s="305">
        <v>40389</v>
      </c>
      <c r="J767" s="85">
        <v>4</v>
      </c>
      <c r="K767" s="1314">
        <v>14000000</v>
      </c>
      <c r="L767" s="53">
        <f>IF($K767&lt;&gt;0,$G767-$K767,"")</f>
        <v>0</v>
      </c>
      <c r="M767" s="301" t="s">
        <v>333</v>
      </c>
      <c r="N767" s="302" t="s">
        <v>333</v>
      </c>
      <c r="O767" s="1429" t="s">
        <v>333</v>
      </c>
      <c r="P767" s="303"/>
      <c r="Q767" s="835" t="s">
        <v>1216</v>
      </c>
      <c r="R767" s="245" t="s">
        <v>333</v>
      </c>
      <c r="U767" s="795"/>
      <c r="V767" s="795"/>
      <c r="W767" s="795"/>
    </row>
    <row r="768" spans="1:23" x14ac:dyDescent="0.2">
      <c r="A768" s="611" t="s">
        <v>2139</v>
      </c>
      <c r="B768" s="1427">
        <v>40081</v>
      </c>
      <c r="C768" s="115" t="s">
        <v>1168</v>
      </c>
      <c r="D768" s="1431" t="s">
        <v>1171</v>
      </c>
      <c r="E768" s="1441" t="s">
        <v>806</v>
      </c>
      <c r="F768" s="106" t="s">
        <v>241</v>
      </c>
      <c r="G768" s="110">
        <v>7500000</v>
      </c>
      <c r="H768" s="1441" t="s">
        <v>13</v>
      </c>
      <c r="I768" s="1315"/>
      <c r="J768" s="85"/>
      <c r="K768" s="1314"/>
      <c r="L768" s="285"/>
      <c r="M768" s="94"/>
      <c r="N768" s="837"/>
      <c r="O768" s="1429"/>
      <c r="P768" s="86"/>
      <c r="Q768" s="67"/>
      <c r="R768" s="286"/>
      <c r="U768" s="795"/>
      <c r="V768" s="795"/>
      <c r="W768" s="795"/>
    </row>
    <row r="769" spans="1:23" ht="30.75" x14ac:dyDescent="0.2">
      <c r="A769" s="611" t="s">
        <v>1906</v>
      </c>
      <c r="B769" s="1427">
        <v>40081</v>
      </c>
      <c r="C769" s="115" t="s">
        <v>1169</v>
      </c>
      <c r="D769" s="1431" t="s">
        <v>605</v>
      </c>
      <c r="E769" s="1441" t="s">
        <v>744</v>
      </c>
      <c r="F769" s="95" t="s">
        <v>1106</v>
      </c>
      <c r="G769" s="110">
        <v>11019000</v>
      </c>
      <c r="H769" s="1441" t="s">
        <v>13</v>
      </c>
      <c r="I769" s="305">
        <v>40787</v>
      </c>
      <c r="J769" s="85">
        <v>50</v>
      </c>
      <c r="K769" s="1314">
        <v>11019000</v>
      </c>
      <c r="L769" s="53">
        <f>IF($K769&lt;&gt;0,$G769-$K769,"")</f>
        <v>0</v>
      </c>
      <c r="M769" s="348" t="s">
        <v>1271</v>
      </c>
      <c r="N769" s="1438">
        <v>40787</v>
      </c>
      <c r="O769" s="1429" t="s">
        <v>1271</v>
      </c>
      <c r="P769" s="86">
        <v>7</v>
      </c>
      <c r="Q769" s="1441" t="s">
        <v>1273</v>
      </c>
      <c r="R769" s="286">
        <v>331000</v>
      </c>
      <c r="U769" s="795"/>
      <c r="V769" s="795"/>
      <c r="W769" s="795"/>
    </row>
    <row r="770" spans="1:23" x14ac:dyDescent="0.2">
      <c r="A770" s="1418">
        <v>112</v>
      </c>
      <c r="B770" s="1386">
        <v>40088</v>
      </c>
      <c r="C770" s="1400" t="s">
        <v>1185</v>
      </c>
      <c r="D770" s="1400" t="s">
        <v>1180</v>
      </c>
      <c r="E770" s="1402" t="s">
        <v>1181</v>
      </c>
      <c r="F770" s="606" t="s">
        <v>1182</v>
      </c>
      <c r="G770" s="607">
        <v>22252000</v>
      </c>
      <c r="H770" s="1382" t="s">
        <v>13</v>
      </c>
      <c r="I770" s="48">
        <v>41117</v>
      </c>
      <c r="J770" s="1316">
        <v>112</v>
      </c>
      <c r="K770" s="1317">
        <v>19849222.359999999</v>
      </c>
      <c r="L770" s="53">
        <v>0</v>
      </c>
      <c r="M770" s="1389" t="s">
        <v>1013</v>
      </c>
      <c r="N770" s="884"/>
      <c r="O770" s="1378"/>
      <c r="P770" s="1380"/>
      <c r="Q770" s="67"/>
      <c r="R770" s="885"/>
      <c r="U770" s="795"/>
      <c r="V770" s="795"/>
      <c r="W770" s="795"/>
    </row>
    <row r="771" spans="1:23" x14ac:dyDescent="0.2">
      <c r="A771" s="1417" t="s">
        <v>1884</v>
      </c>
      <c r="B771" s="1385">
        <v>40088</v>
      </c>
      <c r="C771" s="1399" t="s">
        <v>1183</v>
      </c>
      <c r="D771" s="1399" t="s">
        <v>1184</v>
      </c>
      <c r="E771" s="1401" t="s">
        <v>441</v>
      </c>
      <c r="F771" s="737" t="s">
        <v>241</v>
      </c>
      <c r="G771" s="738">
        <v>4000000</v>
      </c>
      <c r="H771" s="1381" t="s">
        <v>13</v>
      </c>
      <c r="I771" s="465">
        <v>40801</v>
      </c>
      <c r="J771" s="1308">
        <v>49</v>
      </c>
      <c r="K771" s="1318">
        <v>4000000</v>
      </c>
      <c r="L771" s="53">
        <f>IF($K771&lt;&gt;0,$G771-$K771,"")</f>
        <v>0</v>
      </c>
      <c r="M771" s="717" t="s">
        <v>183</v>
      </c>
      <c r="N771" s="1438">
        <v>40801</v>
      </c>
      <c r="O771" s="1429" t="s">
        <v>393</v>
      </c>
      <c r="P771" s="86" t="s">
        <v>187</v>
      </c>
      <c r="Q771" s="67" t="s">
        <v>1273</v>
      </c>
      <c r="R771" s="886">
        <v>175000</v>
      </c>
      <c r="U771" s="795"/>
      <c r="V771" s="795"/>
      <c r="W771" s="795"/>
    </row>
    <row r="772" spans="1:23" ht="33" x14ac:dyDescent="0.2">
      <c r="A772" s="612" t="s">
        <v>1981</v>
      </c>
      <c r="B772" s="1427">
        <v>40109</v>
      </c>
      <c r="C772" s="283" t="s">
        <v>1189</v>
      </c>
      <c r="D772" s="283" t="s">
        <v>1190</v>
      </c>
      <c r="E772" s="769" t="s">
        <v>731</v>
      </c>
      <c r="F772" s="770" t="s">
        <v>241</v>
      </c>
      <c r="G772" s="110">
        <v>12700000</v>
      </c>
      <c r="H772" s="131" t="s">
        <v>13</v>
      </c>
      <c r="I772" s="562">
        <v>40935</v>
      </c>
      <c r="J772" s="85">
        <v>69</v>
      </c>
      <c r="K772" s="1314">
        <v>12700000</v>
      </c>
      <c r="L772" s="53">
        <f>IF($K772&lt;&gt;0,$G772-$K772,"")</f>
        <v>0</v>
      </c>
      <c r="M772" s="717" t="s">
        <v>183</v>
      </c>
      <c r="N772" s="1442">
        <v>40935</v>
      </c>
      <c r="O772" s="1429" t="s">
        <v>393</v>
      </c>
      <c r="P772" s="328" t="s">
        <v>1980</v>
      </c>
      <c r="Q772" s="67" t="s">
        <v>1273</v>
      </c>
      <c r="R772" s="286">
        <v>381000</v>
      </c>
      <c r="U772" s="795"/>
      <c r="V772" s="795"/>
      <c r="W772" s="795"/>
    </row>
    <row r="773" spans="1:23" s="92" customFormat="1" ht="30.75" x14ac:dyDescent="0.2">
      <c r="A773" s="611" t="s">
        <v>1909</v>
      </c>
      <c r="B773" s="1427">
        <v>40109</v>
      </c>
      <c r="C773" s="115" t="s">
        <v>1192</v>
      </c>
      <c r="D773" s="283" t="s">
        <v>945</v>
      </c>
      <c r="E773" s="284" t="s">
        <v>737</v>
      </c>
      <c r="F773" s="106" t="s">
        <v>1106</v>
      </c>
      <c r="G773" s="110">
        <v>6251000</v>
      </c>
      <c r="H773" s="131" t="s">
        <v>13</v>
      </c>
      <c r="I773" s="562">
        <v>40794</v>
      </c>
      <c r="J773" s="85">
        <v>50</v>
      </c>
      <c r="K773" s="863">
        <v>6251000</v>
      </c>
      <c r="L773" s="53">
        <f>IF($K773&lt;&gt;0,$G773-$K773,"")</f>
        <v>0</v>
      </c>
      <c r="M773" s="94" t="s">
        <v>1271</v>
      </c>
      <c r="N773" s="1442">
        <v>40794</v>
      </c>
      <c r="O773" s="1429" t="s">
        <v>1271</v>
      </c>
      <c r="P773" s="86">
        <v>7</v>
      </c>
      <c r="Q773" s="1441" t="s">
        <v>1273</v>
      </c>
      <c r="R773" s="286">
        <v>313000</v>
      </c>
      <c r="U773" s="795"/>
      <c r="V773" s="795"/>
      <c r="W773" s="795"/>
    </row>
    <row r="774" spans="1:23" x14ac:dyDescent="0.2">
      <c r="A774" s="611">
        <v>2</v>
      </c>
      <c r="B774" s="1427">
        <v>40116</v>
      </c>
      <c r="C774" s="115" t="s">
        <v>1252</v>
      </c>
      <c r="D774" s="283" t="s">
        <v>730</v>
      </c>
      <c r="E774" s="284" t="s">
        <v>441</v>
      </c>
      <c r="F774" s="106" t="s">
        <v>241</v>
      </c>
      <c r="G774" s="110">
        <v>6229000</v>
      </c>
      <c r="H774" s="131" t="s">
        <v>13</v>
      </c>
      <c r="I774" s="466"/>
      <c r="J774" s="85"/>
      <c r="K774" s="863"/>
      <c r="L774" s="285"/>
      <c r="M774" s="94"/>
      <c r="N774" s="837"/>
      <c r="O774" s="1429"/>
      <c r="P774" s="86"/>
      <c r="Q774" s="67"/>
      <c r="R774" s="286"/>
      <c r="U774" s="795"/>
      <c r="V774" s="795"/>
      <c r="W774" s="795"/>
    </row>
    <row r="775" spans="1:23" x14ac:dyDescent="0.2">
      <c r="A775" s="611" t="s">
        <v>1882</v>
      </c>
      <c r="B775" s="1427">
        <v>40116</v>
      </c>
      <c r="C775" s="115" t="s">
        <v>1253</v>
      </c>
      <c r="D775" s="283" t="s">
        <v>611</v>
      </c>
      <c r="E775" s="284" t="s">
        <v>942</v>
      </c>
      <c r="F775" s="106" t="s">
        <v>393</v>
      </c>
      <c r="G775" s="110">
        <v>6842000</v>
      </c>
      <c r="H775" s="131" t="s">
        <v>13</v>
      </c>
      <c r="I775" s="562">
        <v>40759</v>
      </c>
      <c r="J775" s="85">
        <v>49</v>
      </c>
      <c r="K775" s="374">
        <v>6842000</v>
      </c>
      <c r="L775" s="53">
        <f>IF($K775&lt;&gt;0,$G775-$K775,"")</f>
        <v>0</v>
      </c>
      <c r="M775" s="301" t="s">
        <v>333</v>
      </c>
      <c r="N775" s="302" t="s">
        <v>333</v>
      </c>
      <c r="O775" s="1429" t="s">
        <v>333</v>
      </c>
      <c r="P775" s="303"/>
      <c r="Q775" s="835" t="s">
        <v>1216</v>
      </c>
      <c r="R775" s="245" t="s">
        <v>333</v>
      </c>
      <c r="U775" s="795"/>
      <c r="V775" s="795"/>
      <c r="W775" s="795"/>
    </row>
    <row r="776" spans="1:23" x14ac:dyDescent="0.2">
      <c r="A776" s="611" t="s">
        <v>2274</v>
      </c>
      <c r="B776" s="1427">
        <v>40123</v>
      </c>
      <c r="C776" s="115" t="s">
        <v>591</v>
      </c>
      <c r="D776" s="283" t="s">
        <v>616</v>
      </c>
      <c r="E776" s="284" t="s">
        <v>756</v>
      </c>
      <c r="F776" s="106" t="s">
        <v>393</v>
      </c>
      <c r="G776" s="110">
        <v>3535000</v>
      </c>
      <c r="H776" s="131" t="s">
        <v>13</v>
      </c>
      <c r="I776" s="562">
        <v>41312</v>
      </c>
      <c r="J776" s="85">
        <v>202</v>
      </c>
      <c r="K776" s="374">
        <v>3298420.12</v>
      </c>
      <c r="L776" s="53">
        <v>0</v>
      </c>
      <c r="M776" s="301" t="s">
        <v>333</v>
      </c>
      <c r="N776" s="302" t="s">
        <v>333</v>
      </c>
      <c r="O776" s="1429" t="s">
        <v>333</v>
      </c>
      <c r="P776" s="303"/>
      <c r="Q776" s="835" t="s">
        <v>1216</v>
      </c>
      <c r="R776" s="245" t="s">
        <v>333</v>
      </c>
      <c r="U776" s="795"/>
      <c r="V776" s="795"/>
      <c r="W776" s="795"/>
    </row>
    <row r="777" spans="1:23" x14ac:dyDescent="0.2">
      <c r="A777" s="611" t="s">
        <v>257</v>
      </c>
      <c r="B777" s="1427">
        <v>40130</v>
      </c>
      <c r="C777" s="115" t="s">
        <v>1261</v>
      </c>
      <c r="D777" s="283" t="s">
        <v>823</v>
      </c>
      <c r="E777" s="284" t="s">
        <v>771</v>
      </c>
      <c r="F777" s="106" t="s">
        <v>241</v>
      </c>
      <c r="G777" s="110">
        <v>6657000</v>
      </c>
      <c r="H777" s="131" t="s">
        <v>13</v>
      </c>
      <c r="I777" s="466"/>
      <c r="J777" s="85"/>
      <c r="K777" s="374"/>
      <c r="L777" s="285"/>
      <c r="M777" s="94"/>
      <c r="N777" s="837"/>
      <c r="O777" s="1429"/>
      <c r="P777" s="86"/>
      <c r="Q777" s="67"/>
      <c r="R777" s="286"/>
      <c r="U777" s="795"/>
      <c r="V777" s="795"/>
      <c r="W777" s="795"/>
    </row>
    <row r="778" spans="1:23" s="92" customFormat="1" ht="28.5" x14ac:dyDescent="0.2">
      <c r="A778" s="611" t="s">
        <v>413</v>
      </c>
      <c r="B778" s="1427">
        <v>40130</v>
      </c>
      <c r="C778" s="115" t="s">
        <v>1262</v>
      </c>
      <c r="D778" s="283" t="s">
        <v>1263</v>
      </c>
      <c r="E778" s="284" t="s">
        <v>793</v>
      </c>
      <c r="F778" s="106" t="s">
        <v>1106</v>
      </c>
      <c r="G778" s="110">
        <v>4400000</v>
      </c>
      <c r="H778" s="131" t="s">
        <v>13</v>
      </c>
      <c r="I778" s="466"/>
      <c r="J778" s="85"/>
      <c r="K778" s="374"/>
      <c r="L778" s="285"/>
      <c r="M778" s="94"/>
      <c r="N778" s="837"/>
      <c r="O778" s="1429"/>
      <c r="P778" s="86"/>
      <c r="Q778" s="67"/>
      <c r="R778" s="286"/>
      <c r="U778" s="795"/>
      <c r="V778" s="795"/>
      <c r="W778" s="795"/>
    </row>
    <row r="779" spans="1:23" x14ac:dyDescent="0.2">
      <c r="A779" s="611" t="s">
        <v>1259</v>
      </c>
      <c r="B779" s="1427">
        <v>40130</v>
      </c>
      <c r="C779" s="115" t="s">
        <v>1264</v>
      </c>
      <c r="D779" s="283" t="s">
        <v>655</v>
      </c>
      <c r="E779" s="284" t="s">
        <v>717</v>
      </c>
      <c r="F779" s="106" t="s">
        <v>241</v>
      </c>
      <c r="G779" s="74">
        <v>5000000</v>
      </c>
      <c r="H779" s="131" t="s">
        <v>13</v>
      </c>
      <c r="I779" s="562">
        <v>41254</v>
      </c>
      <c r="J779" s="85">
        <v>4</v>
      </c>
      <c r="K779" s="863">
        <v>5000000</v>
      </c>
      <c r="L779" s="53">
        <f>IF($K779&lt;&gt;0,$G779-$K779,"")</f>
        <v>0</v>
      </c>
      <c r="M779" s="94" t="s">
        <v>2231</v>
      </c>
      <c r="N779" s="1442">
        <v>41254</v>
      </c>
      <c r="O779" s="1429" t="s">
        <v>393</v>
      </c>
      <c r="P779" s="86" t="s">
        <v>187</v>
      </c>
      <c r="Q779" s="67" t="s">
        <v>1273</v>
      </c>
      <c r="R779" s="887">
        <v>144000</v>
      </c>
      <c r="U779" s="795"/>
      <c r="V779" s="795"/>
      <c r="W779" s="795"/>
    </row>
    <row r="780" spans="1:23" x14ac:dyDescent="0.2">
      <c r="A780" s="611" t="s">
        <v>2237</v>
      </c>
      <c r="B780" s="1427">
        <v>40137</v>
      </c>
      <c r="C780" s="115" t="s">
        <v>1267</v>
      </c>
      <c r="D780" s="283" t="s">
        <v>18</v>
      </c>
      <c r="E780" s="284" t="s">
        <v>719</v>
      </c>
      <c r="F780" s="106" t="s">
        <v>241</v>
      </c>
      <c r="G780" s="74">
        <v>10800000</v>
      </c>
      <c r="H780" s="131" t="s">
        <v>13</v>
      </c>
      <c r="I780" s="562">
        <v>41254</v>
      </c>
      <c r="J780" s="85"/>
      <c r="K780" s="863">
        <v>9058369.3200000003</v>
      </c>
      <c r="L780" s="53">
        <v>0</v>
      </c>
      <c r="M780" s="64" t="s">
        <v>183</v>
      </c>
      <c r="N780" s="1442">
        <v>41254</v>
      </c>
      <c r="O780" s="1429" t="s">
        <v>393</v>
      </c>
      <c r="P780" s="86" t="s">
        <v>187</v>
      </c>
      <c r="Q780" s="67" t="s">
        <v>1966</v>
      </c>
      <c r="R780" s="887">
        <v>278381.32</v>
      </c>
      <c r="U780" s="795"/>
      <c r="V780" s="795"/>
      <c r="W780" s="795"/>
    </row>
    <row r="781" spans="1:23" x14ac:dyDescent="0.2">
      <c r="A781" s="611" t="s">
        <v>1883</v>
      </c>
      <c r="B781" s="1427">
        <v>40137</v>
      </c>
      <c r="C781" s="115" t="s">
        <v>1269</v>
      </c>
      <c r="D781" s="283" t="s">
        <v>1268</v>
      </c>
      <c r="E781" s="284" t="s">
        <v>793</v>
      </c>
      <c r="F781" s="106" t="s">
        <v>241</v>
      </c>
      <c r="G781" s="74">
        <v>6000000</v>
      </c>
      <c r="H781" s="131" t="s">
        <v>13</v>
      </c>
      <c r="I781" s="562">
        <v>40773</v>
      </c>
      <c r="J781" s="85">
        <v>50</v>
      </c>
      <c r="K781" s="863">
        <v>6000000</v>
      </c>
      <c r="L781" s="53">
        <f>IF($K781&lt;&gt;0,$G781-$K781,"")</f>
        <v>0</v>
      </c>
      <c r="M781" s="717" t="s">
        <v>183</v>
      </c>
      <c r="N781" s="1442">
        <v>40773</v>
      </c>
      <c r="O781" s="1429" t="s">
        <v>393</v>
      </c>
      <c r="P781" s="86" t="s">
        <v>187</v>
      </c>
      <c r="Q781" s="67" t="s">
        <v>1273</v>
      </c>
      <c r="R781" s="887">
        <v>300000</v>
      </c>
      <c r="U781" s="795"/>
      <c r="V781" s="795"/>
      <c r="W781" s="795"/>
    </row>
    <row r="782" spans="1:23" ht="16.5" customHeight="1" x14ac:dyDescent="0.2">
      <c r="A782" s="611" t="s">
        <v>1259</v>
      </c>
      <c r="B782" s="1427">
        <v>40137</v>
      </c>
      <c r="C782" s="115" t="s">
        <v>1043</v>
      </c>
      <c r="D782" s="283" t="s">
        <v>655</v>
      </c>
      <c r="E782" s="284" t="s">
        <v>717</v>
      </c>
      <c r="F782" s="106" t="s">
        <v>393</v>
      </c>
      <c r="G782" s="74">
        <v>2348000</v>
      </c>
      <c r="H782" s="131" t="s">
        <v>13</v>
      </c>
      <c r="I782" s="466"/>
      <c r="J782" s="85"/>
      <c r="K782" s="863"/>
      <c r="L782" s="285"/>
      <c r="M782" s="94"/>
      <c r="N782" s="837"/>
      <c r="O782" s="1429"/>
      <c r="P782" s="86"/>
      <c r="Q782" s="1441"/>
      <c r="R782" s="286"/>
      <c r="U782" s="795"/>
      <c r="V782" s="795"/>
      <c r="W782" s="795"/>
    </row>
    <row r="783" spans="1:23" ht="33.75" customHeight="1" x14ac:dyDescent="0.2">
      <c r="A783" s="612" t="s">
        <v>1987</v>
      </c>
      <c r="B783" s="1427">
        <v>40151</v>
      </c>
      <c r="C783" s="115" t="s">
        <v>1278</v>
      </c>
      <c r="D783" s="115" t="s">
        <v>722</v>
      </c>
      <c r="E783" s="468" t="s">
        <v>719</v>
      </c>
      <c r="F783" s="106" t="s">
        <v>393</v>
      </c>
      <c r="G783" s="74">
        <v>6000000</v>
      </c>
      <c r="H783" s="131" t="s">
        <v>13</v>
      </c>
      <c r="I783" s="466"/>
      <c r="J783" s="85"/>
      <c r="K783" s="863"/>
      <c r="L783" s="285"/>
      <c r="M783" s="94"/>
      <c r="N783" s="837"/>
      <c r="O783" s="1429"/>
      <c r="P783" s="86"/>
      <c r="Q783" s="1441"/>
      <c r="R783" s="286"/>
      <c r="U783" s="795"/>
      <c r="V783" s="795"/>
      <c r="W783" s="795"/>
    </row>
    <row r="784" spans="1:23" x14ac:dyDescent="0.2">
      <c r="A784" s="611" t="s">
        <v>2272</v>
      </c>
      <c r="B784" s="1427">
        <v>40151</v>
      </c>
      <c r="C784" s="115" t="s">
        <v>1279</v>
      </c>
      <c r="D784" s="115" t="s">
        <v>1280</v>
      </c>
      <c r="E784" s="468" t="s">
        <v>729</v>
      </c>
      <c r="F784" s="106" t="s">
        <v>241</v>
      </c>
      <c r="G784" s="74">
        <v>9000000</v>
      </c>
      <c r="H784" s="131" t="s">
        <v>13</v>
      </c>
      <c r="I784" s="562">
        <v>41312</v>
      </c>
      <c r="J784" s="85">
        <v>200</v>
      </c>
      <c r="K784" s="863">
        <v>5453900.0999999996</v>
      </c>
      <c r="L784" s="53">
        <v>0</v>
      </c>
      <c r="M784" s="717" t="s">
        <v>183</v>
      </c>
      <c r="N784" s="1442">
        <v>41312</v>
      </c>
      <c r="O784" s="1429" t="s">
        <v>393</v>
      </c>
      <c r="P784" s="328" t="s">
        <v>187</v>
      </c>
      <c r="Q784" s="67" t="s">
        <v>1966</v>
      </c>
      <c r="R784" s="286">
        <v>311943.55</v>
      </c>
      <c r="U784" s="795"/>
      <c r="V784" s="795"/>
      <c r="W784" s="795"/>
    </row>
    <row r="785" spans="1:23" ht="16.5" customHeight="1" x14ac:dyDescent="0.2">
      <c r="A785" s="611" t="s">
        <v>257</v>
      </c>
      <c r="B785" s="1427">
        <v>40151</v>
      </c>
      <c r="C785" s="115" t="s">
        <v>515</v>
      </c>
      <c r="D785" s="115" t="s">
        <v>1281</v>
      </c>
      <c r="E785" s="468" t="s">
        <v>801</v>
      </c>
      <c r="F785" s="106" t="s">
        <v>241</v>
      </c>
      <c r="G785" s="74">
        <v>6500000</v>
      </c>
      <c r="H785" s="131" t="s">
        <v>13</v>
      </c>
      <c r="I785" s="466"/>
      <c r="J785" s="85"/>
      <c r="K785" s="863"/>
      <c r="L785" s="285"/>
      <c r="M785" s="94"/>
      <c r="N785" s="837"/>
      <c r="O785" s="1429"/>
      <c r="P785" s="86"/>
      <c r="Q785" s="1441"/>
      <c r="R785" s="286"/>
      <c r="U785" s="795"/>
      <c r="V785" s="795"/>
      <c r="W785" s="795"/>
    </row>
    <row r="786" spans="1:23" ht="33.75" customHeight="1" x14ac:dyDescent="0.2">
      <c r="A786" s="1418" t="s">
        <v>2120</v>
      </c>
      <c r="B786" s="1386">
        <v>40158</v>
      </c>
      <c r="C786" s="1400" t="s">
        <v>1289</v>
      </c>
      <c r="D786" s="1400" t="s">
        <v>267</v>
      </c>
      <c r="E786" s="1402" t="s">
        <v>717</v>
      </c>
      <c r="F786" s="109" t="s">
        <v>241</v>
      </c>
      <c r="G786" s="1410">
        <v>22000000</v>
      </c>
      <c r="H786" s="1388" t="s">
        <v>13</v>
      </c>
      <c r="I786" s="1319">
        <v>41164</v>
      </c>
      <c r="J786" s="1316">
        <v>129</v>
      </c>
      <c r="K786" s="1320">
        <v>14211450</v>
      </c>
      <c r="L786" s="53">
        <v>0</v>
      </c>
      <c r="M786" s="717" t="s">
        <v>183</v>
      </c>
      <c r="N786" s="65">
        <v>41117</v>
      </c>
      <c r="O786" s="1429" t="s">
        <v>393</v>
      </c>
      <c r="P786" s="328" t="s">
        <v>2121</v>
      </c>
      <c r="Q786" s="67" t="s">
        <v>1966</v>
      </c>
      <c r="R786" s="885">
        <v>720373.5</v>
      </c>
      <c r="U786" s="795"/>
      <c r="V786" s="795"/>
      <c r="W786" s="795"/>
    </row>
    <row r="787" spans="1:23" ht="31.5" customHeight="1" x14ac:dyDescent="0.2">
      <c r="A787" s="1417" t="s">
        <v>257</v>
      </c>
      <c r="B787" s="1463">
        <v>40158</v>
      </c>
      <c r="C787" s="1514" t="s">
        <v>1290</v>
      </c>
      <c r="D787" s="1514" t="s">
        <v>1291</v>
      </c>
      <c r="E787" s="1516" t="s">
        <v>1191</v>
      </c>
      <c r="F787" s="1469" t="s">
        <v>241</v>
      </c>
      <c r="G787" s="1471">
        <v>12000000</v>
      </c>
      <c r="H787" s="1473" t="s">
        <v>13</v>
      </c>
      <c r="I787" s="562">
        <v>41003</v>
      </c>
      <c r="J787" s="85">
        <v>4</v>
      </c>
      <c r="K787" s="863">
        <v>3000000</v>
      </c>
      <c r="L787" s="563">
        <f>IF($K787&lt;&gt;0,$G787-$K787,"")</f>
        <v>9000000</v>
      </c>
      <c r="M787" s="64" t="s">
        <v>189</v>
      </c>
      <c r="N787" s="1451"/>
      <c r="O787" s="1453"/>
      <c r="P787" s="1455"/>
      <c r="Q787" s="1457"/>
      <c r="R787" s="1459"/>
      <c r="U787" s="795"/>
      <c r="V787" s="795"/>
      <c r="W787" s="795"/>
    </row>
    <row r="788" spans="1:23" ht="31.5" customHeight="1" x14ac:dyDescent="0.2">
      <c r="A788" s="1418"/>
      <c r="B788" s="1464"/>
      <c r="C788" s="1515"/>
      <c r="D788" s="1515"/>
      <c r="E788" s="1517"/>
      <c r="F788" s="1470"/>
      <c r="G788" s="1472"/>
      <c r="H788" s="1474"/>
      <c r="I788" s="562">
        <v>41304</v>
      </c>
      <c r="J788" s="85">
        <v>4</v>
      </c>
      <c r="K788" s="863">
        <v>4000000</v>
      </c>
      <c r="L788" s="563">
        <f>L787-K788</f>
        <v>5000000</v>
      </c>
      <c r="M788" s="64" t="s">
        <v>189</v>
      </c>
      <c r="N788" s="1452"/>
      <c r="O788" s="1454"/>
      <c r="P788" s="1456"/>
      <c r="Q788" s="1458"/>
      <c r="R788" s="1460"/>
      <c r="U788" s="795"/>
      <c r="V788" s="795"/>
      <c r="W788" s="795"/>
    </row>
    <row r="789" spans="1:23" ht="30.75" customHeight="1" x14ac:dyDescent="0.2">
      <c r="A789" s="1433">
        <v>8</v>
      </c>
      <c r="B789" s="1427">
        <v>40158</v>
      </c>
      <c r="C789" s="115" t="s">
        <v>1292</v>
      </c>
      <c r="D789" s="115" t="s">
        <v>367</v>
      </c>
      <c r="E789" s="468" t="s">
        <v>597</v>
      </c>
      <c r="F789" s="106" t="s">
        <v>1106</v>
      </c>
      <c r="G789" s="74">
        <v>2000000</v>
      </c>
      <c r="H789" s="131" t="s">
        <v>13</v>
      </c>
      <c r="I789" s="562">
        <v>40541</v>
      </c>
      <c r="J789" s="85">
        <v>4</v>
      </c>
      <c r="K789" s="863">
        <v>2000000</v>
      </c>
      <c r="L789" s="563">
        <f>IF($K789&lt;&gt;0,$G789-$K789,"")</f>
        <v>0</v>
      </c>
      <c r="M789" s="94" t="s">
        <v>1271</v>
      </c>
      <c r="N789" s="1442">
        <v>40541</v>
      </c>
      <c r="O789" s="1429" t="s">
        <v>1271</v>
      </c>
      <c r="P789" s="86">
        <v>7</v>
      </c>
      <c r="Q789" s="1441" t="s">
        <v>1273</v>
      </c>
      <c r="R789" s="286">
        <v>100000</v>
      </c>
      <c r="U789" s="795"/>
      <c r="V789" s="795"/>
      <c r="W789" s="795"/>
    </row>
    <row r="790" spans="1:23" ht="16.5" customHeight="1" x14ac:dyDescent="0.2">
      <c r="A790" s="611" t="s">
        <v>1882</v>
      </c>
      <c r="B790" s="1427">
        <v>40158</v>
      </c>
      <c r="C790" s="115" t="s">
        <v>406</v>
      </c>
      <c r="D790" s="115" t="s">
        <v>739</v>
      </c>
      <c r="E790" s="468" t="s">
        <v>740</v>
      </c>
      <c r="F790" s="106" t="s">
        <v>393</v>
      </c>
      <c r="G790" s="74">
        <v>6319000</v>
      </c>
      <c r="H790" s="131" t="s">
        <v>13</v>
      </c>
      <c r="I790" s="562">
        <v>40794</v>
      </c>
      <c r="J790" s="85">
        <v>49</v>
      </c>
      <c r="K790" s="863">
        <v>6319000</v>
      </c>
      <c r="L790" s="563">
        <f>IF($K790&lt;&gt;0,$G790-$K790,"")</f>
        <v>0</v>
      </c>
      <c r="M790" s="94" t="s">
        <v>333</v>
      </c>
      <c r="N790" s="837" t="s">
        <v>333</v>
      </c>
      <c r="O790" s="1429" t="s">
        <v>333</v>
      </c>
      <c r="P790" s="86"/>
      <c r="Q790" s="1441" t="s">
        <v>1216</v>
      </c>
      <c r="R790" s="868" t="s">
        <v>333</v>
      </c>
      <c r="U790" s="795"/>
      <c r="V790" s="795"/>
      <c r="W790" s="795"/>
    </row>
    <row r="791" spans="1:23" ht="16.5" customHeight="1" x14ac:dyDescent="0.2">
      <c r="A791" s="611" t="s">
        <v>1882</v>
      </c>
      <c r="B791" s="1427">
        <v>40158</v>
      </c>
      <c r="C791" s="115" t="s">
        <v>702</v>
      </c>
      <c r="D791" s="115" t="s">
        <v>722</v>
      </c>
      <c r="E791" s="468" t="s">
        <v>719</v>
      </c>
      <c r="F791" s="106" t="s">
        <v>393</v>
      </c>
      <c r="G791" s="74">
        <v>6000000</v>
      </c>
      <c r="H791" s="131" t="s">
        <v>13</v>
      </c>
      <c r="I791" s="562">
        <v>40787</v>
      </c>
      <c r="J791" s="85">
        <v>49</v>
      </c>
      <c r="K791" s="863">
        <v>6000000</v>
      </c>
      <c r="L791" s="563">
        <f>IF($K791&lt;&gt;0,$G791-$K791,"")</f>
        <v>0</v>
      </c>
      <c r="M791" s="94" t="s">
        <v>333</v>
      </c>
      <c r="N791" s="837" t="s">
        <v>333</v>
      </c>
      <c r="O791" s="1429" t="s">
        <v>333</v>
      </c>
      <c r="P791" s="86"/>
      <c r="Q791" s="1441" t="s">
        <v>1216</v>
      </c>
      <c r="R791" s="868" t="s">
        <v>333</v>
      </c>
      <c r="U791" s="795"/>
      <c r="V791" s="795"/>
      <c r="W791" s="795"/>
    </row>
    <row r="792" spans="1:23" ht="16.5" customHeight="1" x14ac:dyDescent="0.2">
      <c r="A792" s="611" t="s">
        <v>1882</v>
      </c>
      <c r="B792" s="1427">
        <v>40158</v>
      </c>
      <c r="C792" s="115" t="s">
        <v>592</v>
      </c>
      <c r="D792" s="115" t="s">
        <v>617</v>
      </c>
      <c r="E792" s="468" t="s">
        <v>758</v>
      </c>
      <c r="F792" s="106" t="s">
        <v>393</v>
      </c>
      <c r="G792" s="74">
        <v>2417000</v>
      </c>
      <c r="H792" s="131" t="s">
        <v>13</v>
      </c>
      <c r="I792" s="562">
        <v>40801</v>
      </c>
      <c r="J792" s="85">
        <v>49</v>
      </c>
      <c r="K792" s="863">
        <v>2417000</v>
      </c>
      <c r="L792" s="563">
        <f>IF($K792&lt;&gt;0,$G792-$K792,"")</f>
        <v>0</v>
      </c>
      <c r="M792" s="94" t="s">
        <v>333</v>
      </c>
      <c r="N792" s="837" t="s">
        <v>333</v>
      </c>
      <c r="O792" s="1429" t="s">
        <v>333</v>
      </c>
      <c r="P792" s="86"/>
      <c r="Q792" s="1441" t="s">
        <v>1216</v>
      </c>
      <c r="R792" s="868" t="s">
        <v>333</v>
      </c>
      <c r="U792" s="795"/>
      <c r="V792" s="795"/>
      <c r="W792" s="795"/>
    </row>
    <row r="793" spans="1:23" ht="16.5" customHeight="1" x14ac:dyDescent="0.2">
      <c r="A793" s="1461" t="s">
        <v>2406</v>
      </c>
      <c r="B793" s="1463">
        <v>40158</v>
      </c>
      <c r="C793" s="1465" t="s">
        <v>647</v>
      </c>
      <c r="D793" s="1465" t="s">
        <v>605</v>
      </c>
      <c r="E793" s="1467" t="s">
        <v>744</v>
      </c>
      <c r="F793" s="1469" t="s">
        <v>393</v>
      </c>
      <c r="G793" s="1471">
        <v>11881000</v>
      </c>
      <c r="H793" s="1473" t="s">
        <v>13</v>
      </c>
      <c r="I793" s="48">
        <v>41117</v>
      </c>
      <c r="J793" s="85">
        <v>114</v>
      </c>
      <c r="K793" s="863">
        <v>6138000</v>
      </c>
      <c r="L793" s="563">
        <v>3881000</v>
      </c>
      <c r="M793" s="1475" t="s">
        <v>333</v>
      </c>
      <c r="N793" s="1451" t="s">
        <v>333</v>
      </c>
      <c r="O793" s="1453" t="s">
        <v>333</v>
      </c>
      <c r="P793" s="1455"/>
      <c r="Q793" s="1457" t="s">
        <v>1216</v>
      </c>
      <c r="R793" s="1459" t="s">
        <v>333</v>
      </c>
      <c r="U793" s="795"/>
      <c r="V793" s="795"/>
      <c r="W793" s="795"/>
    </row>
    <row r="794" spans="1:23" ht="16.5" customHeight="1" x14ac:dyDescent="0.2">
      <c r="A794" s="1462"/>
      <c r="B794" s="1464"/>
      <c r="C794" s="1466"/>
      <c r="D794" s="1466"/>
      <c r="E794" s="1468"/>
      <c r="F794" s="1470"/>
      <c r="G794" s="1472"/>
      <c r="H794" s="1474"/>
      <c r="I794" s="1321">
        <v>41449</v>
      </c>
      <c r="J794" s="85">
        <v>251</v>
      </c>
      <c r="K794" s="863">
        <v>3237045.0750000002</v>
      </c>
      <c r="L794" s="563">
        <v>0</v>
      </c>
      <c r="M794" s="1476"/>
      <c r="N794" s="1452"/>
      <c r="O794" s="1454"/>
      <c r="P794" s="1456"/>
      <c r="Q794" s="1458"/>
      <c r="R794" s="1460"/>
      <c r="U794" s="795"/>
      <c r="V794" s="795"/>
      <c r="W794" s="795"/>
    </row>
    <row r="795" spans="1:23" ht="16.5" customHeight="1" x14ac:dyDescent="0.2">
      <c r="A795" s="611" t="s">
        <v>1259</v>
      </c>
      <c r="B795" s="1427">
        <v>40158</v>
      </c>
      <c r="C795" s="115" t="s">
        <v>714</v>
      </c>
      <c r="D795" s="115" t="s">
        <v>757</v>
      </c>
      <c r="E795" s="468" t="s">
        <v>758</v>
      </c>
      <c r="F795" s="106" t="s">
        <v>393</v>
      </c>
      <c r="G795" s="74">
        <v>6335000</v>
      </c>
      <c r="H795" s="131" t="s">
        <v>13</v>
      </c>
      <c r="I795" s="466"/>
      <c r="J795" s="85"/>
      <c r="K795" s="863"/>
      <c r="L795" s="285"/>
      <c r="M795" s="94"/>
      <c r="N795" s="837"/>
      <c r="O795" s="1429"/>
      <c r="P795" s="86"/>
      <c r="Q795" s="1441"/>
      <c r="R795" s="286"/>
      <c r="U795" s="795"/>
      <c r="V795" s="795"/>
      <c r="W795" s="795"/>
    </row>
    <row r="796" spans="1:23" ht="16.5" customHeight="1" x14ac:dyDescent="0.2">
      <c r="A796" s="611" t="s">
        <v>1882</v>
      </c>
      <c r="B796" s="1427">
        <v>40158</v>
      </c>
      <c r="C796" s="356" t="s">
        <v>1294</v>
      </c>
      <c r="D796" s="115" t="s">
        <v>863</v>
      </c>
      <c r="E796" s="468" t="s">
        <v>758</v>
      </c>
      <c r="F796" s="106" t="s">
        <v>241</v>
      </c>
      <c r="G796" s="74">
        <v>1505000</v>
      </c>
      <c r="H796" s="131" t="s">
        <v>13</v>
      </c>
      <c r="I796" s="562">
        <v>40808</v>
      </c>
      <c r="J796" s="85">
        <v>49</v>
      </c>
      <c r="K796" s="374">
        <v>1505000</v>
      </c>
      <c r="L796" s="563">
        <f>IF($K796&lt;&gt;0,$G796-$K796,"")</f>
        <v>0</v>
      </c>
      <c r="M796" s="717" t="s">
        <v>183</v>
      </c>
      <c r="N796" s="1442">
        <v>40808</v>
      </c>
      <c r="O796" s="1429" t="s">
        <v>393</v>
      </c>
      <c r="P796" s="86" t="s">
        <v>187</v>
      </c>
      <c r="Q796" s="67" t="s">
        <v>1273</v>
      </c>
      <c r="R796" s="286">
        <v>34000</v>
      </c>
      <c r="U796" s="795"/>
      <c r="V796" s="795"/>
      <c r="W796" s="795"/>
    </row>
    <row r="797" spans="1:23" ht="28.5" customHeight="1" x14ac:dyDescent="0.2">
      <c r="A797" s="611" t="s">
        <v>2252</v>
      </c>
      <c r="B797" s="1427">
        <v>40158</v>
      </c>
      <c r="C797" s="356" t="s">
        <v>2266</v>
      </c>
      <c r="D797" s="115" t="s">
        <v>388</v>
      </c>
      <c r="E797" s="468" t="s">
        <v>719</v>
      </c>
      <c r="F797" s="106" t="s">
        <v>393</v>
      </c>
      <c r="G797" s="74">
        <v>2032000</v>
      </c>
      <c r="H797" s="131" t="s">
        <v>13</v>
      </c>
      <c r="I797" s="878">
        <v>41263</v>
      </c>
      <c r="J797" s="85">
        <v>188</v>
      </c>
      <c r="K797" s="374">
        <v>1832697.18</v>
      </c>
      <c r="L797" s="53">
        <v>0</v>
      </c>
      <c r="M797" s="94" t="s">
        <v>333</v>
      </c>
      <c r="N797" s="837" t="s">
        <v>333</v>
      </c>
      <c r="O797" s="1429" t="s">
        <v>333</v>
      </c>
      <c r="P797" s="86"/>
      <c r="Q797" s="1441"/>
      <c r="R797" s="868" t="s">
        <v>333</v>
      </c>
      <c r="U797" s="795"/>
      <c r="V797" s="795"/>
      <c r="W797" s="795"/>
    </row>
    <row r="798" spans="1:23" ht="16.5" customHeight="1" x14ac:dyDescent="0.2">
      <c r="A798" s="611" t="s">
        <v>2208</v>
      </c>
      <c r="B798" s="1427">
        <v>40165</v>
      </c>
      <c r="C798" s="115" t="s">
        <v>1295</v>
      </c>
      <c r="D798" s="115" t="s">
        <v>599</v>
      </c>
      <c r="E798" s="468" t="s">
        <v>733</v>
      </c>
      <c r="F798" s="106" t="s">
        <v>241</v>
      </c>
      <c r="G798" s="74">
        <v>3000000</v>
      </c>
      <c r="H798" s="131" t="s">
        <v>13</v>
      </c>
      <c r="I798" s="465">
        <v>41242</v>
      </c>
      <c r="J798" s="85">
        <v>173</v>
      </c>
      <c r="K798" s="374">
        <v>2345930</v>
      </c>
      <c r="L798" s="53">
        <v>0</v>
      </c>
      <c r="M798" s="64" t="s">
        <v>183</v>
      </c>
      <c r="N798" s="1442">
        <v>41242</v>
      </c>
      <c r="O798" s="1429" t="s">
        <v>393</v>
      </c>
      <c r="P798" s="86" t="s">
        <v>187</v>
      </c>
      <c r="Q798" s="1441" t="s">
        <v>1966</v>
      </c>
      <c r="R798" s="286">
        <v>104375</v>
      </c>
      <c r="U798" s="795"/>
      <c r="V798" s="795"/>
      <c r="W798" s="795"/>
    </row>
    <row r="799" spans="1:23" ht="16.5" customHeight="1" x14ac:dyDescent="0.2">
      <c r="A799" s="611" t="s">
        <v>1884</v>
      </c>
      <c r="B799" s="1427">
        <v>40165</v>
      </c>
      <c r="C799" s="115" t="s">
        <v>1296</v>
      </c>
      <c r="D799" s="115" t="s">
        <v>664</v>
      </c>
      <c r="E799" s="468" t="s">
        <v>758</v>
      </c>
      <c r="F799" s="106" t="s">
        <v>241</v>
      </c>
      <c r="G799" s="74">
        <v>6056000</v>
      </c>
      <c r="H799" s="131" t="s">
        <v>13</v>
      </c>
      <c r="I799" s="562">
        <v>40738</v>
      </c>
      <c r="J799" s="85">
        <v>49</v>
      </c>
      <c r="K799" s="374">
        <v>6056000</v>
      </c>
      <c r="L799" s="53">
        <f>IF($K799&lt;&gt;0,$G799-$K799,"")</f>
        <v>0</v>
      </c>
      <c r="M799" s="717" t="s">
        <v>183</v>
      </c>
      <c r="N799" s="1440">
        <v>40738</v>
      </c>
      <c r="O799" s="1429" t="s">
        <v>393</v>
      </c>
      <c r="P799" s="86" t="s">
        <v>187</v>
      </c>
      <c r="Q799" s="67" t="s">
        <v>1273</v>
      </c>
      <c r="R799" s="286">
        <v>182000</v>
      </c>
      <c r="U799" s="795"/>
      <c r="V799" s="795"/>
      <c r="W799" s="795"/>
    </row>
    <row r="800" spans="1:23" ht="16.5" customHeight="1" x14ac:dyDescent="0.2">
      <c r="A800" s="611" t="s">
        <v>1880</v>
      </c>
      <c r="B800" s="1427">
        <v>40165</v>
      </c>
      <c r="C800" s="115" t="s">
        <v>1300</v>
      </c>
      <c r="D800" s="115" t="s">
        <v>1297</v>
      </c>
      <c r="E800" s="468" t="s">
        <v>323</v>
      </c>
      <c r="F800" s="106" t="s">
        <v>241</v>
      </c>
      <c r="G800" s="74">
        <v>1300000</v>
      </c>
      <c r="H800" s="131" t="s">
        <v>13</v>
      </c>
      <c r="I800" s="562">
        <v>40808</v>
      </c>
      <c r="J800" s="85">
        <v>49</v>
      </c>
      <c r="K800" s="374">
        <v>1300000</v>
      </c>
      <c r="L800" s="53">
        <f>IF($K800&lt;&gt;0,$G800-$K800,"")</f>
        <v>0</v>
      </c>
      <c r="M800" s="717" t="s">
        <v>183</v>
      </c>
      <c r="N800" s="1442">
        <v>40808</v>
      </c>
      <c r="O800" s="1429" t="s">
        <v>393</v>
      </c>
      <c r="P800" s="86" t="s">
        <v>187</v>
      </c>
      <c r="Q800" s="67" t="s">
        <v>1273</v>
      </c>
      <c r="R800" s="286">
        <v>65000</v>
      </c>
      <c r="U800" s="795"/>
      <c r="V800" s="795"/>
      <c r="W800" s="795"/>
    </row>
    <row r="801" spans="1:23" ht="16.5" customHeight="1" x14ac:dyDescent="0.2">
      <c r="A801" s="612" t="s">
        <v>1882</v>
      </c>
      <c r="B801" s="1427">
        <v>40165</v>
      </c>
      <c r="C801" s="115" t="s">
        <v>314</v>
      </c>
      <c r="D801" s="115" t="s">
        <v>1298</v>
      </c>
      <c r="E801" s="468" t="s">
        <v>857</v>
      </c>
      <c r="F801" s="106" t="s">
        <v>393</v>
      </c>
      <c r="G801" s="74">
        <v>4640000</v>
      </c>
      <c r="H801" s="131" t="s">
        <v>13</v>
      </c>
      <c r="I801" s="562">
        <v>40738</v>
      </c>
      <c r="J801" s="85">
        <v>49</v>
      </c>
      <c r="K801" s="374">
        <v>4640000</v>
      </c>
      <c r="L801" s="53">
        <f>IF($K801&lt;&gt;0,$G801-$K801,"")</f>
        <v>0</v>
      </c>
      <c r="M801" s="94" t="s">
        <v>333</v>
      </c>
      <c r="N801" s="837" t="s">
        <v>333</v>
      </c>
      <c r="O801" s="1429" t="s">
        <v>333</v>
      </c>
      <c r="P801" s="86"/>
      <c r="Q801" s="1441" t="s">
        <v>1216</v>
      </c>
      <c r="R801" s="868" t="s">
        <v>333</v>
      </c>
      <c r="U801" s="795"/>
      <c r="V801" s="795"/>
      <c r="W801" s="795"/>
    </row>
    <row r="802" spans="1:23" ht="16.5" customHeight="1" x14ac:dyDescent="0.2">
      <c r="A802" s="611" t="s">
        <v>1882</v>
      </c>
      <c r="B802" s="1427">
        <v>40165</v>
      </c>
      <c r="C802" s="115" t="s">
        <v>1061</v>
      </c>
      <c r="D802" s="115" t="s">
        <v>1070</v>
      </c>
      <c r="E802" s="468" t="s">
        <v>323</v>
      </c>
      <c r="F802" s="106" t="s">
        <v>393</v>
      </c>
      <c r="G802" s="74">
        <v>1744000</v>
      </c>
      <c r="H802" s="131" t="s">
        <v>13</v>
      </c>
      <c r="I802" s="562">
        <v>40752</v>
      </c>
      <c r="J802" s="85">
        <v>49</v>
      </c>
      <c r="K802" s="374">
        <v>1744000</v>
      </c>
      <c r="L802" s="53">
        <f>IF($K802&lt;&gt;0,$G802-$K802,"")</f>
        <v>0</v>
      </c>
      <c r="M802" s="94" t="s">
        <v>333</v>
      </c>
      <c r="N802" s="837" t="s">
        <v>333</v>
      </c>
      <c r="O802" s="1429" t="s">
        <v>333</v>
      </c>
      <c r="P802" s="86"/>
      <c r="Q802" s="1441" t="s">
        <v>1216</v>
      </c>
      <c r="R802" s="868" t="s">
        <v>333</v>
      </c>
      <c r="U802" s="795"/>
      <c r="V802" s="795"/>
      <c r="W802" s="795"/>
    </row>
    <row r="803" spans="1:23" ht="16.5" customHeight="1" x14ac:dyDescent="0.2">
      <c r="A803" s="611" t="s">
        <v>2275</v>
      </c>
      <c r="B803" s="1427">
        <v>40165</v>
      </c>
      <c r="C803" s="115" t="s">
        <v>788</v>
      </c>
      <c r="D803" s="115" t="s">
        <v>789</v>
      </c>
      <c r="E803" s="468" t="s">
        <v>758</v>
      </c>
      <c r="F803" s="106" t="s">
        <v>393</v>
      </c>
      <c r="G803" s="74">
        <v>4596000</v>
      </c>
      <c r="H803" s="131" t="s">
        <v>13</v>
      </c>
      <c r="I803" s="562">
        <v>41313</v>
      </c>
      <c r="J803" s="85">
        <v>203</v>
      </c>
      <c r="K803" s="374">
        <v>4009722.75</v>
      </c>
      <c r="L803" s="53">
        <v>0</v>
      </c>
      <c r="M803" s="94" t="s">
        <v>333</v>
      </c>
      <c r="N803" s="837" t="s">
        <v>333</v>
      </c>
      <c r="O803" s="1429" t="s">
        <v>333</v>
      </c>
      <c r="P803" s="86"/>
      <c r="Q803" s="1441" t="s">
        <v>1216</v>
      </c>
      <c r="R803" s="868" t="s">
        <v>333</v>
      </c>
      <c r="U803" s="795"/>
      <c r="V803" s="795"/>
      <c r="W803" s="795"/>
    </row>
    <row r="804" spans="1:23" ht="16.5" customHeight="1" x14ac:dyDescent="0.2">
      <c r="A804" s="611" t="s">
        <v>1259</v>
      </c>
      <c r="B804" s="1427">
        <v>40165</v>
      </c>
      <c r="C804" s="115" t="s">
        <v>1108</v>
      </c>
      <c r="D804" s="115" t="s">
        <v>1117</v>
      </c>
      <c r="E804" s="468" t="s">
        <v>1039</v>
      </c>
      <c r="F804" s="106" t="s">
        <v>393</v>
      </c>
      <c r="G804" s="74">
        <v>1230000</v>
      </c>
      <c r="H804" s="131" t="s">
        <v>13</v>
      </c>
      <c r="I804" s="562">
        <v>40996</v>
      </c>
      <c r="J804" s="85">
        <v>4</v>
      </c>
      <c r="K804" s="374">
        <v>1230000</v>
      </c>
      <c r="L804" s="53">
        <f>IF($K804&lt;&gt;0,$G804-$K804,"")</f>
        <v>0</v>
      </c>
      <c r="M804" s="94" t="s">
        <v>333</v>
      </c>
      <c r="N804" s="837" t="s">
        <v>333</v>
      </c>
      <c r="O804" s="1429" t="s">
        <v>333</v>
      </c>
      <c r="P804" s="86"/>
      <c r="Q804" s="1441" t="s">
        <v>1216</v>
      </c>
      <c r="R804" s="868" t="s">
        <v>333</v>
      </c>
      <c r="U804" s="795"/>
      <c r="V804" s="795"/>
      <c r="W804" s="795"/>
    </row>
    <row r="805" spans="1:23" x14ac:dyDescent="0.2">
      <c r="A805" s="611" t="s">
        <v>1882</v>
      </c>
      <c r="B805" s="1427">
        <v>40165</v>
      </c>
      <c r="C805" s="115" t="s">
        <v>1086</v>
      </c>
      <c r="D805" s="1431" t="s">
        <v>780</v>
      </c>
      <c r="E805" s="1441" t="s">
        <v>441</v>
      </c>
      <c r="F805" s="106" t="s">
        <v>393</v>
      </c>
      <c r="G805" s="74">
        <v>2997000</v>
      </c>
      <c r="H805" s="131" t="s">
        <v>13</v>
      </c>
      <c r="I805" s="562">
        <v>40808</v>
      </c>
      <c r="J805" s="85">
        <v>49</v>
      </c>
      <c r="K805" s="863">
        <v>2997000</v>
      </c>
      <c r="L805" s="53">
        <f>IF($K805&lt;&gt;0,$G805-$K805,"")</f>
        <v>0</v>
      </c>
      <c r="M805" s="94" t="s">
        <v>333</v>
      </c>
      <c r="N805" s="837" t="s">
        <v>333</v>
      </c>
      <c r="O805" s="1429" t="s">
        <v>333</v>
      </c>
      <c r="P805" s="86"/>
      <c r="Q805" s="330"/>
      <c r="R805" s="358" t="s">
        <v>333</v>
      </c>
      <c r="U805" s="795"/>
      <c r="V805" s="795"/>
      <c r="W805" s="795"/>
    </row>
    <row r="806" spans="1:23" x14ac:dyDescent="0.2">
      <c r="A806" s="611" t="s">
        <v>2172</v>
      </c>
      <c r="B806" s="1427">
        <v>40169</v>
      </c>
      <c r="C806" s="115" t="s">
        <v>1301</v>
      </c>
      <c r="D806" s="1431" t="s">
        <v>361</v>
      </c>
      <c r="E806" s="1441" t="s">
        <v>756</v>
      </c>
      <c r="F806" s="106" t="s">
        <v>241</v>
      </c>
      <c r="G806" s="74">
        <v>8700000</v>
      </c>
      <c r="H806" s="131" t="s">
        <v>13</v>
      </c>
      <c r="I806" s="562">
        <v>41222</v>
      </c>
      <c r="J806" s="85">
        <v>149</v>
      </c>
      <c r="K806" s="863">
        <v>7945492.5</v>
      </c>
      <c r="L806" s="53">
        <v>0</v>
      </c>
      <c r="M806" s="64" t="s">
        <v>183</v>
      </c>
      <c r="N806" s="281">
        <v>41222</v>
      </c>
      <c r="O806" s="1429" t="s">
        <v>393</v>
      </c>
      <c r="P806" s="282" t="s">
        <v>187</v>
      </c>
      <c r="Q806" s="862" t="s">
        <v>1966</v>
      </c>
      <c r="R806" s="286">
        <v>256118.75</v>
      </c>
      <c r="U806" s="795"/>
      <c r="V806" s="795"/>
      <c r="W806" s="795"/>
    </row>
    <row r="807" spans="1:23" s="323" customFormat="1" ht="28.5" x14ac:dyDescent="0.2">
      <c r="A807" s="612" t="s">
        <v>1473</v>
      </c>
      <c r="B807" s="321">
        <v>40169</v>
      </c>
      <c r="C807" s="356" t="s">
        <v>710</v>
      </c>
      <c r="D807" s="1431" t="s">
        <v>748</v>
      </c>
      <c r="E807" s="94" t="s">
        <v>719</v>
      </c>
      <c r="F807" s="106" t="s">
        <v>393</v>
      </c>
      <c r="G807" s="299">
        <v>2836000</v>
      </c>
      <c r="H807" s="357" t="s">
        <v>13</v>
      </c>
      <c r="I807" s="467">
        <v>40445</v>
      </c>
      <c r="J807" s="327">
        <v>4</v>
      </c>
      <c r="K807" s="864">
        <v>2836000</v>
      </c>
      <c r="L807" s="53">
        <f t="shared" ref="L807:L818" si="21">IF($K807&lt;&gt;0,$G807-$K807,"")</f>
        <v>0</v>
      </c>
      <c r="M807" s="94" t="s">
        <v>333</v>
      </c>
      <c r="N807" s="97" t="s">
        <v>333</v>
      </c>
      <c r="O807" s="1429" t="s">
        <v>333</v>
      </c>
      <c r="P807" s="328"/>
      <c r="Q807" s="412" t="s">
        <v>1216</v>
      </c>
      <c r="R807" s="358" t="s">
        <v>333</v>
      </c>
      <c r="U807" s="795"/>
      <c r="V807" s="795"/>
      <c r="W807" s="795"/>
    </row>
    <row r="808" spans="1:23" s="92" customFormat="1" ht="42.75" x14ac:dyDescent="0.2">
      <c r="A808" s="612" t="s">
        <v>1916</v>
      </c>
      <c r="B808" s="1427">
        <v>40169</v>
      </c>
      <c r="C808" s="1431" t="s">
        <v>1454</v>
      </c>
      <c r="D808" s="1431" t="s">
        <v>1096</v>
      </c>
      <c r="E808" s="1441" t="s">
        <v>1039</v>
      </c>
      <c r="F808" s="106" t="s">
        <v>393</v>
      </c>
      <c r="G808" s="74">
        <v>2359000</v>
      </c>
      <c r="H808" s="131" t="s">
        <v>13</v>
      </c>
      <c r="I808" s="305">
        <v>40808</v>
      </c>
      <c r="J808" s="85">
        <v>49</v>
      </c>
      <c r="K808" s="863">
        <v>2359000</v>
      </c>
      <c r="L808" s="53">
        <f t="shared" si="21"/>
        <v>0</v>
      </c>
      <c r="M808" s="94" t="s">
        <v>333</v>
      </c>
      <c r="N808" s="837" t="s">
        <v>333</v>
      </c>
      <c r="O808" s="1429" t="s">
        <v>333</v>
      </c>
      <c r="P808" s="86"/>
      <c r="Q808" s="330"/>
      <c r="R808" s="358" t="s">
        <v>333</v>
      </c>
      <c r="U808" s="795"/>
      <c r="V808" s="795"/>
      <c r="W808" s="795"/>
    </row>
    <row r="809" spans="1:23" x14ac:dyDescent="0.2">
      <c r="A809" s="612" t="s">
        <v>1882</v>
      </c>
      <c r="B809" s="1427">
        <v>40169</v>
      </c>
      <c r="C809" s="115" t="s">
        <v>832</v>
      </c>
      <c r="D809" s="1431" t="s">
        <v>856</v>
      </c>
      <c r="E809" s="1441" t="s">
        <v>857</v>
      </c>
      <c r="F809" s="106" t="s">
        <v>241</v>
      </c>
      <c r="G809" s="74">
        <v>9698000</v>
      </c>
      <c r="H809" s="131" t="s">
        <v>13</v>
      </c>
      <c r="I809" s="562">
        <v>40745</v>
      </c>
      <c r="J809" s="85">
        <v>49</v>
      </c>
      <c r="K809" s="863">
        <v>9698000</v>
      </c>
      <c r="L809" s="53">
        <f t="shared" si="21"/>
        <v>0</v>
      </c>
      <c r="M809" s="717" t="s">
        <v>183</v>
      </c>
      <c r="N809" s="1442">
        <v>40745</v>
      </c>
      <c r="O809" s="1429" t="s">
        <v>393</v>
      </c>
      <c r="P809" s="86" t="s">
        <v>187</v>
      </c>
      <c r="Q809" s="859" t="s">
        <v>1273</v>
      </c>
      <c r="R809" s="286">
        <v>55000</v>
      </c>
      <c r="U809" s="795"/>
      <c r="V809" s="795"/>
      <c r="W809" s="795"/>
    </row>
    <row r="810" spans="1:23" x14ac:dyDescent="0.2">
      <c r="A810" s="611" t="s">
        <v>1882</v>
      </c>
      <c r="B810" s="1427">
        <v>40169</v>
      </c>
      <c r="C810" s="115" t="s">
        <v>835</v>
      </c>
      <c r="D810" s="1431" t="s">
        <v>925</v>
      </c>
      <c r="E810" s="1441" t="s">
        <v>85</v>
      </c>
      <c r="F810" s="106" t="s">
        <v>241</v>
      </c>
      <c r="G810" s="74">
        <v>3500000</v>
      </c>
      <c r="H810" s="131" t="s">
        <v>13</v>
      </c>
      <c r="I810" s="562">
        <v>40745</v>
      </c>
      <c r="J810" s="85">
        <v>49</v>
      </c>
      <c r="K810" s="374">
        <v>3500000</v>
      </c>
      <c r="L810" s="53">
        <f t="shared" si="21"/>
        <v>0</v>
      </c>
      <c r="M810" s="717" t="s">
        <v>183</v>
      </c>
      <c r="N810" s="1442">
        <v>40745</v>
      </c>
      <c r="O810" s="1429" t="s">
        <v>393</v>
      </c>
      <c r="P810" s="86" t="s">
        <v>187</v>
      </c>
      <c r="Q810" s="859" t="s">
        <v>1273</v>
      </c>
      <c r="R810" s="286">
        <v>113000</v>
      </c>
      <c r="U810" s="795"/>
      <c r="V810" s="795"/>
      <c r="W810" s="795"/>
    </row>
    <row r="811" spans="1:23" x14ac:dyDescent="0.2">
      <c r="A811" s="611" t="s">
        <v>2210</v>
      </c>
      <c r="B811" s="1427">
        <v>40169</v>
      </c>
      <c r="C811" s="115" t="s">
        <v>1022</v>
      </c>
      <c r="D811" s="1431" t="s">
        <v>1028</v>
      </c>
      <c r="E811" s="1441" t="s">
        <v>756</v>
      </c>
      <c r="F811" s="106" t="s">
        <v>393</v>
      </c>
      <c r="G811" s="74">
        <v>4237000</v>
      </c>
      <c r="H811" s="131" t="s">
        <v>13</v>
      </c>
      <c r="I811" s="562">
        <v>41242</v>
      </c>
      <c r="J811" s="85">
        <v>175</v>
      </c>
      <c r="K811" s="374">
        <v>3145972.5</v>
      </c>
      <c r="L811" s="53">
        <v>0</v>
      </c>
      <c r="M811" s="94" t="s">
        <v>333</v>
      </c>
      <c r="N811" s="837" t="s">
        <v>333</v>
      </c>
      <c r="O811" s="1429" t="s">
        <v>333</v>
      </c>
      <c r="P811" s="86"/>
      <c r="Q811" s="330"/>
      <c r="R811" s="286" t="s">
        <v>333</v>
      </c>
      <c r="U811" s="795"/>
      <c r="V811" s="795"/>
      <c r="W811" s="795"/>
    </row>
    <row r="812" spans="1:23" x14ac:dyDescent="0.2">
      <c r="A812" s="611" t="s">
        <v>257</v>
      </c>
      <c r="B812" s="1427">
        <v>40176</v>
      </c>
      <c r="C812" s="115" t="s">
        <v>1320</v>
      </c>
      <c r="D812" s="1431" t="s">
        <v>1330</v>
      </c>
      <c r="E812" s="1441" t="s">
        <v>740</v>
      </c>
      <c r="F812" s="106" t="s">
        <v>241</v>
      </c>
      <c r="G812" s="74">
        <v>2000000</v>
      </c>
      <c r="H812" s="131" t="s">
        <v>13</v>
      </c>
      <c r="I812" s="466"/>
      <c r="J812" s="85"/>
      <c r="K812" s="374"/>
      <c r="L812" s="53" t="str">
        <f t="shared" si="21"/>
        <v/>
      </c>
      <c r="M812" s="94"/>
      <c r="N812" s="837"/>
      <c r="O812" s="1429"/>
      <c r="P812" s="86"/>
      <c r="Q812" s="330"/>
      <c r="R812" s="286"/>
      <c r="U812" s="795"/>
      <c r="V812" s="795"/>
      <c r="W812" s="795"/>
    </row>
    <row r="813" spans="1:23" x14ac:dyDescent="0.2">
      <c r="A813" s="611" t="s">
        <v>257</v>
      </c>
      <c r="B813" s="1427">
        <v>40176</v>
      </c>
      <c r="C813" s="115" t="s">
        <v>1321</v>
      </c>
      <c r="D813" s="1431" t="s">
        <v>1323</v>
      </c>
      <c r="E813" s="1441" t="s">
        <v>992</v>
      </c>
      <c r="F813" s="106" t="s">
        <v>241</v>
      </c>
      <c r="G813" s="74">
        <v>2179000</v>
      </c>
      <c r="H813" s="131" t="s">
        <v>13</v>
      </c>
      <c r="I813" s="562">
        <v>41115</v>
      </c>
      <c r="J813" s="85">
        <v>4</v>
      </c>
      <c r="K813" s="374">
        <v>600000</v>
      </c>
      <c r="L813" s="53">
        <f t="shared" si="21"/>
        <v>1579000</v>
      </c>
      <c r="M813" s="717" t="s">
        <v>183</v>
      </c>
      <c r="N813" s="837"/>
      <c r="O813" s="1429"/>
      <c r="P813" s="86"/>
      <c r="Q813" s="330"/>
      <c r="R813" s="286"/>
      <c r="U813" s="795"/>
      <c r="V813" s="795"/>
      <c r="W813" s="795"/>
    </row>
    <row r="814" spans="1:23" ht="33" x14ac:dyDescent="0.2">
      <c r="A814" s="612" t="s">
        <v>1990</v>
      </c>
      <c r="B814" s="1427">
        <v>40176</v>
      </c>
      <c r="C814" s="115" t="s">
        <v>1322</v>
      </c>
      <c r="D814" s="1431" t="s">
        <v>1324</v>
      </c>
      <c r="E814" s="1441" t="s">
        <v>758</v>
      </c>
      <c r="F814" s="106" t="s">
        <v>241</v>
      </c>
      <c r="G814" s="74">
        <v>4500000</v>
      </c>
      <c r="H814" s="131" t="s">
        <v>13</v>
      </c>
      <c r="I814" s="562">
        <v>40977</v>
      </c>
      <c r="J814" s="85">
        <v>73</v>
      </c>
      <c r="K814" s="374">
        <v>4500000</v>
      </c>
      <c r="L814" s="53">
        <f t="shared" si="21"/>
        <v>0</v>
      </c>
      <c r="M814" s="717" t="s">
        <v>183</v>
      </c>
      <c r="N814" s="1442">
        <v>40977</v>
      </c>
      <c r="O814" s="1429" t="s">
        <v>393</v>
      </c>
      <c r="P814" s="328" t="s">
        <v>1991</v>
      </c>
      <c r="Q814" s="859" t="s">
        <v>1273</v>
      </c>
      <c r="R814" s="286">
        <v>225000</v>
      </c>
      <c r="U814" s="795"/>
      <c r="V814" s="795"/>
      <c r="W814" s="795"/>
    </row>
    <row r="815" spans="1:23" ht="28.5" x14ac:dyDescent="0.2">
      <c r="A815" s="611" t="s">
        <v>1638</v>
      </c>
      <c r="B815" s="1427">
        <v>40176</v>
      </c>
      <c r="C815" s="115" t="s">
        <v>1325</v>
      </c>
      <c r="D815" s="1431" t="s">
        <v>1326</v>
      </c>
      <c r="E815" s="1441" t="s">
        <v>744</v>
      </c>
      <c r="F815" s="106" t="s">
        <v>1106</v>
      </c>
      <c r="G815" s="74">
        <v>3035000</v>
      </c>
      <c r="H815" s="131" t="s">
        <v>13</v>
      </c>
      <c r="I815" s="592">
        <v>40611</v>
      </c>
      <c r="J815" s="85">
        <v>38</v>
      </c>
      <c r="K815" s="374">
        <v>650000</v>
      </c>
      <c r="L815" s="53">
        <v>0</v>
      </c>
      <c r="M815" s="94" t="s">
        <v>333</v>
      </c>
      <c r="N815" s="837" t="s">
        <v>333</v>
      </c>
      <c r="O815" s="1429" t="s">
        <v>333</v>
      </c>
      <c r="P815" s="86"/>
      <c r="Q815" s="330"/>
      <c r="R815" s="358" t="s">
        <v>333</v>
      </c>
      <c r="U815" s="795"/>
      <c r="V815" s="795"/>
      <c r="W815" s="795"/>
    </row>
    <row r="816" spans="1:23" x14ac:dyDescent="0.2">
      <c r="A816" s="611" t="s">
        <v>2178</v>
      </c>
      <c r="B816" s="1427">
        <v>40176</v>
      </c>
      <c r="C816" s="115" t="s">
        <v>303</v>
      </c>
      <c r="D816" s="1431" t="s">
        <v>304</v>
      </c>
      <c r="E816" s="1441" t="s">
        <v>717</v>
      </c>
      <c r="F816" s="106" t="s">
        <v>393</v>
      </c>
      <c r="G816" s="74">
        <v>4567000</v>
      </c>
      <c r="H816" s="131" t="s">
        <v>13</v>
      </c>
      <c r="I816" s="562">
        <v>41222</v>
      </c>
      <c r="J816" s="85">
        <v>155</v>
      </c>
      <c r="K816" s="374">
        <v>4217360.9800000004</v>
      </c>
      <c r="L816" s="53">
        <v>0</v>
      </c>
      <c r="M816" s="94" t="s">
        <v>333</v>
      </c>
      <c r="N816" s="837" t="s">
        <v>333</v>
      </c>
      <c r="O816" s="1429" t="s">
        <v>333</v>
      </c>
      <c r="P816" s="86"/>
      <c r="Q816" s="862"/>
      <c r="R816" s="868" t="s">
        <v>333</v>
      </c>
      <c r="U816" s="795"/>
      <c r="V816" s="795"/>
      <c r="W816" s="795"/>
    </row>
    <row r="817" spans="1:23" x14ac:dyDescent="0.2">
      <c r="A817" s="611" t="s">
        <v>1259</v>
      </c>
      <c r="B817" s="1427">
        <v>40176</v>
      </c>
      <c r="C817" s="115" t="s">
        <v>703</v>
      </c>
      <c r="D817" s="1431" t="s">
        <v>734</v>
      </c>
      <c r="E817" s="1441" t="s">
        <v>735</v>
      </c>
      <c r="F817" s="106" t="s">
        <v>393</v>
      </c>
      <c r="G817" s="74">
        <v>1508000</v>
      </c>
      <c r="H817" s="131" t="s">
        <v>13</v>
      </c>
      <c r="I817" s="466"/>
      <c r="J817" s="85"/>
      <c r="K817" s="374"/>
      <c r="L817" s="53" t="str">
        <f t="shared" si="21"/>
        <v/>
      </c>
      <c r="M817" s="94"/>
      <c r="N817" s="837"/>
      <c r="O817" s="1429"/>
      <c r="P817" s="86"/>
      <c r="Q817" s="330"/>
      <c r="R817" s="286"/>
      <c r="U817" s="795"/>
      <c r="V817" s="795"/>
      <c r="W817" s="795"/>
    </row>
    <row r="818" spans="1:23" s="323" customFormat="1" ht="28.5" x14ac:dyDescent="0.2">
      <c r="A818" s="612" t="s">
        <v>1524</v>
      </c>
      <c r="B818" s="321">
        <v>40176</v>
      </c>
      <c r="C818" s="356" t="s">
        <v>779</v>
      </c>
      <c r="D818" s="1431" t="s">
        <v>780</v>
      </c>
      <c r="E818" s="94" t="s">
        <v>735</v>
      </c>
      <c r="F818" s="106" t="s">
        <v>393</v>
      </c>
      <c r="G818" s="299">
        <v>2453000</v>
      </c>
      <c r="H818" s="357" t="s">
        <v>13</v>
      </c>
      <c r="I818" s="467">
        <v>40450</v>
      </c>
      <c r="J818" s="327">
        <v>4</v>
      </c>
      <c r="K818" s="410">
        <v>2453000</v>
      </c>
      <c r="L818" s="53">
        <f t="shared" si="21"/>
        <v>0</v>
      </c>
      <c r="M818" s="94" t="s">
        <v>333</v>
      </c>
      <c r="N818" s="411" t="s">
        <v>333</v>
      </c>
      <c r="O818" s="1429" t="s">
        <v>333</v>
      </c>
      <c r="P818" s="328"/>
      <c r="Q818" s="412" t="s">
        <v>1216</v>
      </c>
      <c r="R818" s="358" t="s">
        <v>333</v>
      </c>
      <c r="U818" s="795"/>
      <c r="V818" s="795"/>
      <c r="W818" s="795"/>
    </row>
    <row r="819" spans="1:23" x14ac:dyDescent="0.2">
      <c r="A819" s="611" t="s">
        <v>1259</v>
      </c>
      <c r="B819" s="1427">
        <v>40176</v>
      </c>
      <c r="C819" s="115" t="s">
        <v>869</v>
      </c>
      <c r="D819" s="1431" t="s">
        <v>852</v>
      </c>
      <c r="E819" s="1441" t="s">
        <v>793</v>
      </c>
      <c r="F819" s="106" t="s">
        <v>393</v>
      </c>
      <c r="G819" s="74">
        <v>3262000</v>
      </c>
      <c r="H819" s="131" t="s">
        <v>13</v>
      </c>
      <c r="I819" s="466"/>
      <c r="J819" s="85"/>
      <c r="K819" s="374"/>
      <c r="L819" s="285"/>
      <c r="M819" s="94"/>
      <c r="N819" s="837"/>
      <c r="O819" s="1429"/>
      <c r="P819" s="86"/>
      <c r="Q819" s="330"/>
      <c r="R819" s="286"/>
      <c r="U819" s="795"/>
      <c r="V819" s="795"/>
      <c r="W819" s="795"/>
    </row>
    <row r="820" spans="1:23" x14ac:dyDescent="0.2">
      <c r="A820" s="611" t="s">
        <v>2199</v>
      </c>
      <c r="B820" s="1427">
        <v>40176</v>
      </c>
      <c r="C820" s="115" t="s">
        <v>814</v>
      </c>
      <c r="D820" s="1431" t="s">
        <v>797</v>
      </c>
      <c r="E820" s="1441" t="s">
        <v>782</v>
      </c>
      <c r="F820" s="106" t="s">
        <v>393</v>
      </c>
      <c r="G820" s="74">
        <v>1753000</v>
      </c>
      <c r="H820" s="131" t="s">
        <v>13</v>
      </c>
      <c r="I820" s="562">
        <v>41242</v>
      </c>
      <c r="J820" s="85">
        <v>164</v>
      </c>
      <c r="K820" s="374">
        <v>1613658.39</v>
      </c>
      <c r="L820" s="53">
        <v>0</v>
      </c>
      <c r="M820" s="94" t="s">
        <v>333</v>
      </c>
      <c r="N820" s="837" t="s">
        <v>333</v>
      </c>
      <c r="O820" s="1429" t="s">
        <v>333</v>
      </c>
      <c r="P820" s="86"/>
      <c r="Q820" s="330"/>
      <c r="R820" s="286" t="s">
        <v>333</v>
      </c>
      <c r="U820" s="795"/>
      <c r="V820" s="795"/>
      <c r="W820" s="795"/>
    </row>
    <row r="821" spans="1:23" ht="17.25" thickBot="1" x14ac:dyDescent="0.25">
      <c r="A821" s="739" t="s">
        <v>1882</v>
      </c>
      <c r="B821" s="1434">
        <v>40176</v>
      </c>
      <c r="C821" s="740" t="s">
        <v>698</v>
      </c>
      <c r="D821" s="1435" t="s">
        <v>655</v>
      </c>
      <c r="E821" s="873" t="s">
        <v>717</v>
      </c>
      <c r="F821" s="741" t="s">
        <v>241</v>
      </c>
      <c r="G821" s="742">
        <v>4000000</v>
      </c>
      <c r="H821" s="743" t="s">
        <v>13</v>
      </c>
      <c r="I821" s="744">
        <v>40808</v>
      </c>
      <c r="J821" s="745">
        <v>49</v>
      </c>
      <c r="K821" s="746">
        <v>4000000</v>
      </c>
      <c r="L821" s="53">
        <f>IF($K821&lt;&gt;0,$G821-$K821,"")</f>
        <v>0</v>
      </c>
      <c r="M821" s="717" t="s">
        <v>183</v>
      </c>
      <c r="N821" s="1022">
        <v>40808</v>
      </c>
      <c r="O821" s="1429" t="s">
        <v>393</v>
      </c>
      <c r="P821" s="86" t="s">
        <v>187</v>
      </c>
      <c r="Q821" s="67" t="s">
        <v>1273</v>
      </c>
      <c r="R821" s="747">
        <v>92000</v>
      </c>
      <c r="U821" s="795"/>
      <c r="V821" s="795"/>
      <c r="W821" s="795"/>
    </row>
    <row r="822" spans="1:23" x14ac:dyDescent="0.2">
      <c r="A822" s="613"/>
      <c r="B822" s="614"/>
      <c r="C822" s="615"/>
      <c r="D822" s="616"/>
      <c r="E822" s="617"/>
      <c r="F822" s="618"/>
      <c r="G822" s="619"/>
      <c r="H822" s="617"/>
      <c r="I822" s="617"/>
      <c r="J822" s="620"/>
      <c r="K822" s="621"/>
      <c r="L822" s="622"/>
      <c r="M822" s="623"/>
      <c r="N822" s="617"/>
      <c r="O822" s="623"/>
      <c r="P822" s="620"/>
      <c r="Q822" s="620"/>
      <c r="R822" s="624"/>
    </row>
    <row r="823" spans="1:23" ht="18" customHeight="1" thickBot="1" x14ac:dyDescent="0.3">
      <c r="C823" s="792"/>
      <c r="D823" s="1422"/>
      <c r="F823" s="1408" t="s">
        <v>1381</v>
      </c>
      <c r="G823" s="273">
        <f>SUM(G14:G821)</f>
        <v>204943827320</v>
      </c>
      <c r="H823" s="146"/>
      <c r="I823" s="1709" t="s">
        <v>1581</v>
      </c>
      <c r="J823" s="1709"/>
      <c r="K823" s="1448">
        <f>SUM(K14:K821)</f>
        <v>196005065209.17511</v>
      </c>
      <c r="L823" s="149"/>
      <c r="N823" s="1651" t="s">
        <v>1580</v>
      </c>
      <c r="O823" s="1651"/>
      <c r="P823" s="1651"/>
      <c r="Q823" s="1424"/>
      <c r="R823" s="1449">
        <f>SUM(R14:R821)</f>
        <v>7874131973.6400013</v>
      </c>
    </row>
    <row r="824" spans="1:23" ht="18" customHeight="1" thickTop="1" x14ac:dyDescent="0.25">
      <c r="C824" s="792"/>
      <c r="D824" s="793"/>
      <c r="G824" s="1436"/>
      <c r="H824" s="294"/>
      <c r="I824" s="1665" t="s">
        <v>1582</v>
      </c>
      <c r="J824" s="1665"/>
      <c r="K824" s="1450">
        <f>-(G89-K89)-(G107-K107)-G252-G328-(G446-K446)-(G815-K815)-(G540-K540)-(G61-K61)-(G209-K209)-(G159-K159)-(G218-K218)-(G274-K274)-(G60-K60)-(G96-K96)-(G131-K131)-(G160-K160)-(G317-K317)-(G351-K351)-(G268-(K268+K269))-(G58-K58)-(G72-K72)-(G95-K95)-(G117-K117)-(G257-K257)-(G319-K319)-(G603-K603)-(G163-K163)-(G221-K221)-(G318-K318)-(G322-K322)-(G350-K350)-(G392-K392)-(G510-K510)-(G598-K598)-(G190-K190)-(G191-K191)-(G194-K194)-(G558-K558)-(G591-K591)-(G599-K599)-(G671-K671)-(G680-K680)-(G683-K683)-(G770-K770)-(G608-K608)-(G111-K111)-(G103-K103)-(G628-K628)-(G71-K71)-(G570-K570)-(G314-K314)-(G445-K445)-(G480-K480)-(G597-K597)-(G739-K739)-(G786-K786)-(G101-K101)-(G231-K231)-(G302-K302)-(G384-K384)-(G418-K418)-(G523-K523)-(G545-K545)-(G549-K549)-(G572-K572)-(G584-K584)-(G644-K644)-(G762-K762)-(G223-K223)-(G226-K226)-(G228-K228)-(G292-K292)-(G353-K353)-(G465-K465)-(G471-K471)-(G679-K679)-(G682-K682)-(G709-K709)-(G806-K806)-(G816-K816)-(G184-K184)-(G338-K338)-(G375-K375)-(G404-K404)-(G427-K427)-(G428-K428)-(G448-K448)-(G466-K466)-(G475-K475)-(G500-K500)-(G519-K519)-(G592-K592)-(G609-K609)-(G749-K749)-(G798-K798)-(G811-K811)-(G820-K820)-(G146-K146)-(G337-K337)-(G463-K463)-(G502-K502)-(G673-K673)-(G706-K706)-(G780-K780)-(G242-K242)-(G449-K449)-(G614-K614)-(G710-K710)-(G719-K719)-(G748-K748)-(G751-K751)-(G797-K797)-(G661-K661)-(G217-K217)-(G272-K272)-(G336-K336)-(G419-K419)-(G495-K495)-(G688-K688)-(G707-K707)-(G716-K716)-(G729-K729)-(G776-K776)-(G784-K784)-(G803-K803)-(G204-K204)-(G281-K281)-(G516-K516)-(G518-K518)-(G694-K694)-(G717-K717)-(G86-K86)-(G753-K753)-(G469-K469)-(G733-K733)-(G288-K288)-(G320-K320-L320)-(G56-K56)-(G548-K548)-(L320-K321)-(G377-K377)-(G371-K371)-(G725-K725)-(G750-K750)-(G77-K77)-(G286-K286)-(G387-K387-K388)-(G127-K127)-(G738-K738)-(G606-K606)-(G283-K283)-(G345-K345-K346)-(G546-K546)-(G587-K587)-(G662-K662)-(G793-K793-K794)-(G723-K723)-(G724-K724)</f>
        <v>-3486315340.3150005</v>
      </c>
      <c r="L824" s="149"/>
      <c r="M824" s="149"/>
      <c r="N824" s="1424"/>
      <c r="O824" s="1424"/>
      <c r="P824" s="1424"/>
      <c r="Q824" s="1424"/>
      <c r="R824" s="246"/>
    </row>
    <row r="825" spans="1:23" x14ac:dyDescent="0.2">
      <c r="C825" s="792"/>
      <c r="D825" s="793"/>
      <c r="I825" s="1664"/>
      <c r="J825" s="1664"/>
      <c r="K825" s="1664"/>
      <c r="L825" s="1664"/>
      <c r="M825" s="834"/>
    </row>
    <row r="826" spans="1:23" ht="18" thickBot="1" x14ac:dyDescent="0.3">
      <c r="C826" s="792"/>
      <c r="D826" s="793"/>
      <c r="E826" s="1651" t="s">
        <v>1411</v>
      </c>
      <c r="F826" s="1651"/>
      <c r="G826" s="1651"/>
      <c r="H826" s="1651"/>
      <c r="I826" s="1651"/>
      <c r="J826" s="194"/>
      <c r="K826" s="1322">
        <f>G823-K823+K824</f>
        <v>5452446770.5098896</v>
      </c>
    </row>
    <row r="827" spans="1:23" ht="18" thickTop="1" x14ac:dyDescent="0.25">
      <c r="E827" s="1408"/>
      <c r="F827" s="1408"/>
      <c r="G827" s="1408"/>
      <c r="H827" s="1408"/>
      <c r="I827" s="1408"/>
      <c r="J827" s="194"/>
      <c r="K827" s="376"/>
    </row>
    <row r="828" spans="1:23" ht="18" customHeight="1" x14ac:dyDescent="0.25">
      <c r="A828" s="1663" t="s">
        <v>1587</v>
      </c>
      <c r="B828" s="1663"/>
      <c r="C828" s="1663"/>
      <c r="D828" s="1663"/>
      <c r="E828" s="1663"/>
      <c r="F828" s="1663"/>
      <c r="G828" s="1663"/>
      <c r="H828" s="1663"/>
      <c r="I828" s="1663"/>
      <c r="J828" s="1663"/>
      <c r="K828" s="1663"/>
      <c r="L828" s="1663"/>
      <c r="M828" s="1663"/>
      <c r="N828" s="1663"/>
      <c r="O828" s="1663"/>
      <c r="P828" s="1663"/>
      <c r="Q828" s="1663"/>
      <c r="R828" s="1663"/>
    </row>
    <row r="829" spans="1:23" ht="15" customHeight="1" x14ac:dyDescent="0.2">
      <c r="A829" s="1650" t="s">
        <v>1843</v>
      </c>
      <c r="B829" s="1650"/>
      <c r="C829" s="1650"/>
      <c r="D829" s="1650"/>
      <c r="E829" s="1650"/>
      <c r="F829" s="1650"/>
      <c r="G829" s="1650"/>
      <c r="H829" s="1650"/>
      <c r="I829" s="1650"/>
      <c r="J829" s="1650"/>
      <c r="K829" s="1650"/>
      <c r="L829" s="1650"/>
      <c r="M829" s="1650"/>
      <c r="N829" s="1650"/>
      <c r="O829" s="1650"/>
      <c r="P829" s="1650"/>
      <c r="Q829" s="1650"/>
      <c r="R829" s="1650"/>
    </row>
    <row r="830" spans="1:23" ht="15" customHeight="1" x14ac:dyDescent="0.2">
      <c r="A830" s="1650"/>
      <c r="B830" s="1650"/>
      <c r="C830" s="1650"/>
      <c r="D830" s="1650"/>
      <c r="E830" s="1650"/>
      <c r="F830" s="1650"/>
      <c r="G830" s="1650"/>
      <c r="H830" s="1650"/>
      <c r="I830" s="1650"/>
      <c r="J830" s="1650"/>
      <c r="K830" s="1650"/>
      <c r="L830" s="1650"/>
      <c r="M830" s="1650"/>
      <c r="N830" s="1650"/>
      <c r="O830" s="1650"/>
      <c r="P830" s="1650"/>
      <c r="Q830" s="1650"/>
      <c r="R830" s="1650"/>
    </row>
    <row r="831" spans="1:23" ht="15" customHeight="1" x14ac:dyDescent="0.2">
      <c r="A831" s="1706" t="s">
        <v>2132</v>
      </c>
      <c r="B831" s="1706"/>
      <c r="C831" s="1706"/>
      <c r="D831" s="1706"/>
      <c r="E831" s="1706"/>
      <c r="F831" s="1706"/>
      <c r="G831" s="1706"/>
      <c r="H831" s="1706"/>
      <c r="I831" s="1706"/>
      <c r="J831" s="1706"/>
      <c r="K831" s="1706"/>
      <c r="L831" s="1706"/>
      <c r="M831" s="1706"/>
      <c r="N831" s="1706"/>
      <c r="O831" s="1706"/>
      <c r="P831" s="1706"/>
      <c r="Q831" s="1706"/>
      <c r="R831" s="1706"/>
    </row>
    <row r="832" spans="1:23" ht="34.5" customHeight="1" x14ac:dyDescent="0.2">
      <c r="A832" s="1647" t="s">
        <v>2027</v>
      </c>
      <c r="B832" s="1647"/>
      <c r="C832" s="1647"/>
      <c r="D832" s="1647"/>
      <c r="E832" s="1647"/>
      <c r="F832" s="1647"/>
      <c r="G832" s="1647"/>
      <c r="H832" s="1647"/>
      <c r="I832" s="1647"/>
      <c r="J832" s="1647"/>
      <c r="K832" s="1647"/>
      <c r="L832" s="1647"/>
      <c r="M832" s="1647"/>
      <c r="N832" s="1647"/>
      <c r="O832" s="1647"/>
      <c r="P832" s="1647"/>
      <c r="Q832" s="1647"/>
      <c r="R832" s="1647"/>
    </row>
    <row r="833" spans="1:9" x14ac:dyDescent="0.2">
      <c r="A833" s="1421" t="s">
        <v>1379</v>
      </c>
    </row>
    <row r="837" spans="1:9" x14ac:dyDescent="0.2">
      <c r="I837" s="982"/>
    </row>
    <row r="869" ht="14.25" customHeight="1" x14ac:dyDescent="0.2"/>
  </sheetData>
  <mergeCells count="673">
    <mergeCell ref="B86:B87"/>
    <mergeCell ref="C86:C87"/>
    <mergeCell ref="D86:D87"/>
    <mergeCell ref="E86:E87"/>
    <mergeCell ref="F86:F87"/>
    <mergeCell ref="G86:G87"/>
    <mergeCell ref="H86:H87"/>
    <mergeCell ref="I86:I87"/>
    <mergeCell ref="J86:J87"/>
    <mergeCell ref="E258:E260"/>
    <mergeCell ref="B182:B183"/>
    <mergeCell ref="A387:A388"/>
    <mergeCell ref="A702:A703"/>
    <mergeCell ref="B702:B703"/>
    <mergeCell ref="C702:C703"/>
    <mergeCell ref="D702:D703"/>
    <mergeCell ref="E702:E703"/>
    <mergeCell ref="B657:B658"/>
    <mergeCell ref="B634:B636"/>
    <mergeCell ref="D503:D504"/>
    <mergeCell ref="B431:B432"/>
    <mergeCell ref="C431:C432"/>
    <mergeCell ref="E484:E485"/>
    <mergeCell ref="D484:D485"/>
    <mergeCell ref="C453:C454"/>
    <mergeCell ref="C455:C456"/>
    <mergeCell ref="D455:D456"/>
    <mergeCell ref="C524:C526"/>
    <mergeCell ref="D524:D526"/>
    <mergeCell ref="B503:B504"/>
    <mergeCell ref="B359:B360"/>
    <mergeCell ref="B345:B346"/>
    <mergeCell ref="A177:A178"/>
    <mergeCell ref="B177:B178"/>
    <mergeCell ref="C177:C178"/>
    <mergeCell ref="D177:D178"/>
    <mergeCell ref="E177:E178"/>
    <mergeCell ref="A132:A134"/>
    <mergeCell ref="B132:B134"/>
    <mergeCell ref="C132:C134"/>
    <mergeCell ref="D132:D134"/>
    <mergeCell ref="E132:E134"/>
    <mergeCell ref="B136:B137"/>
    <mergeCell ref="C136:C137"/>
    <mergeCell ref="D136:D137"/>
    <mergeCell ref="E136:E137"/>
    <mergeCell ref="B262:B264"/>
    <mergeCell ref="C262:C264"/>
    <mergeCell ref="B389:B390"/>
    <mergeCell ref="B320:B321"/>
    <mergeCell ref="C320:C321"/>
    <mergeCell ref="B268:B269"/>
    <mergeCell ref="C268:C269"/>
    <mergeCell ref="B369:B370"/>
    <mergeCell ref="C372:C373"/>
    <mergeCell ref="B387:B388"/>
    <mergeCell ref="C387:C388"/>
    <mergeCell ref="C345:C346"/>
    <mergeCell ref="C389:C390"/>
    <mergeCell ref="E397:E401"/>
    <mergeCell ref="G389:G390"/>
    <mergeCell ref="H262:H264"/>
    <mergeCell ref="D389:D390"/>
    <mergeCell ref="E389:E390"/>
    <mergeCell ref="D387:D388"/>
    <mergeCell ref="E387:E388"/>
    <mergeCell ref="F389:F390"/>
    <mergeCell ref="F372:F373"/>
    <mergeCell ref="G372:G373"/>
    <mergeCell ref="E372:E373"/>
    <mergeCell ref="E369:E370"/>
    <mergeCell ref="A831:R831"/>
    <mergeCell ref="C763:C764"/>
    <mergeCell ref="D763:D764"/>
    <mergeCell ref="E763:E764"/>
    <mergeCell ref="C484:C485"/>
    <mergeCell ref="B675:B676"/>
    <mergeCell ref="C675:C676"/>
    <mergeCell ref="D675:D676"/>
    <mergeCell ref="E675:E676"/>
    <mergeCell ref="C657:C658"/>
    <mergeCell ref="H657:H658"/>
    <mergeCell ref="H503:H504"/>
    <mergeCell ref="B735:B736"/>
    <mergeCell ref="N763:N764"/>
    <mergeCell ref="O763:O764"/>
    <mergeCell ref="F675:F676"/>
    <mergeCell ref="I823:J823"/>
    <mergeCell ref="N735:N736"/>
    <mergeCell ref="P742:P743"/>
    <mergeCell ref="C735:C736"/>
    <mergeCell ref="R702:R703"/>
    <mergeCell ref="F763:F764"/>
    <mergeCell ref="G763:G764"/>
    <mergeCell ref="H763:H764"/>
    <mergeCell ref="B397:B401"/>
    <mergeCell ref="D634:D636"/>
    <mergeCell ref="C634:C636"/>
    <mergeCell ref="C503:C504"/>
    <mergeCell ref="R763:R764"/>
    <mergeCell ref="P763:P764"/>
    <mergeCell ref="P735:P736"/>
    <mergeCell ref="B524:B526"/>
    <mergeCell ref="H742:H743"/>
    <mergeCell ref="O735:O736"/>
    <mergeCell ref="C742:C743"/>
    <mergeCell ref="Q763:Q764"/>
    <mergeCell ref="D742:D743"/>
    <mergeCell ref="E742:E743"/>
    <mergeCell ref="Q742:Q743"/>
    <mergeCell ref="R742:R743"/>
    <mergeCell ref="Q735:Q736"/>
    <mergeCell ref="R735:R736"/>
    <mergeCell ref="F742:F743"/>
    <mergeCell ref="G742:G743"/>
    <mergeCell ref="O742:O743"/>
    <mergeCell ref="N742:N743"/>
    <mergeCell ref="D422:D424"/>
    <mergeCell ref="E422:E424"/>
    <mergeCell ref="Q41:Q42"/>
    <mergeCell ref="R41:R42"/>
    <mergeCell ref="C161:C162"/>
    <mergeCell ref="C82:C83"/>
    <mergeCell ref="M484:M485"/>
    <mergeCell ref="G369:G370"/>
    <mergeCell ref="F455:F456"/>
    <mergeCell ref="D369:D370"/>
    <mergeCell ref="C397:C401"/>
    <mergeCell ref="D397:D401"/>
    <mergeCell ref="D320:D321"/>
    <mergeCell ref="E320:E321"/>
    <mergeCell ref="F320:F321"/>
    <mergeCell ref="G320:G321"/>
    <mergeCell ref="H320:H321"/>
    <mergeCell ref="F136:F137"/>
    <mergeCell ref="C258:C260"/>
    <mergeCell ref="G359:G360"/>
    <mergeCell ref="H359:H360"/>
    <mergeCell ref="D372:D373"/>
    <mergeCell ref="H345:H346"/>
    <mergeCell ref="H339:H340"/>
    <mergeCell ref="H372:H373"/>
    <mergeCell ref="P41:P42"/>
    <mergeCell ref="C422:C424"/>
    <mergeCell ref="F503:F504"/>
    <mergeCell ref="H268:H269"/>
    <mergeCell ref="C172:C173"/>
    <mergeCell ref="E199:E200"/>
    <mergeCell ref="F211:F212"/>
    <mergeCell ref="F199:F200"/>
    <mergeCell ref="G258:G260"/>
    <mergeCell ref="D262:D264"/>
    <mergeCell ref="E503:E504"/>
    <mergeCell ref="G431:G432"/>
    <mergeCell ref="G453:G454"/>
    <mergeCell ref="G422:G424"/>
    <mergeCell ref="G387:G388"/>
    <mergeCell ref="G503:G504"/>
    <mergeCell ref="F397:F401"/>
    <mergeCell ref="F422:F424"/>
    <mergeCell ref="E262:E264"/>
    <mergeCell ref="F262:F264"/>
    <mergeCell ref="H334:H335"/>
    <mergeCell ref="E268:E269"/>
    <mergeCell ref="D268:D269"/>
    <mergeCell ref="E359:E360"/>
    <mergeCell ref="E345:E346"/>
    <mergeCell ref="B238:B240"/>
    <mergeCell ref="E238:E240"/>
    <mergeCell ref="B205:B206"/>
    <mergeCell ref="C205:C206"/>
    <mergeCell ref="D205:D206"/>
    <mergeCell ref="F172:F173"/>
    <mergeCell ref="D211:D212"/>
    <mergeCell ref="E211:E212"/>
    <mergeCell ref="B211:B212"/>
    <mergeCell ref="C211:C212"/>
    <mergeCell ref="B201:B203"/>
    <mergeCell ref="C201:C203"/>
    <mergeCell ref="E205:E206"/>
    <mergeCell ref="D172:D173"/>
    <mergeCell ref="B199:B200"/>
    <mergeCell ref="B172:B173"/>
    <mergeCell ref="C182:C183"/>
    <mergeCell ref="B119:B120"/>
    <mergeCell ref="B161:B162"/>
    <mergeCell ref="B93:B94"/>
    <mergeCell ref="D93:D94"/>
    <mergeCell ref="B334:B335"/>
    <mergeCell ref="D334:D335"/>
    <mergeCell ref="E334:E335"/>
    <mergeCell ref="G455:G456"/>
    <mergeCell ref="B422:B424"/>
    <mergeCell ref="G182:G183"/>
    <mergeCell ref="E182:E183"/>
    <mergeCell ref="D182:D183"/>
    <mergeCell ref="C199:C200"/>
    <mergeCell ref="D161:D162"/>
    <mergeCell ref="G278:G279"/>
    <mergeCell ref="G268:G269"/>
    <mergeCell ref="D345:D346"/>
    <mergeCell ref="D339:D340"/>
    <mergeCell ref="G339:G340"/>
    <mergeCell ref="G334:G335"/>
    <mergeCell ref="F334:F335"/>
    <mergeCell ref="E339:E340"/>
    <mergeCell ref="C339:C340"/>
    <mergeCell ref="B339:B340"/>
    <mergeCell ref="A1:R1"/>
    <mergeCell ref="D82:D83"/>
    <mergeCell ref="E82:E83"/>
    <mergeCell ref="F82:F83"/>
    <mergeCell ref="G82:G83"/>
    <mergeCell ref="D49:D50"/>
    <mergeCell ref="F38:F40"/>
    <mergeCell ref="Q161:Q162"/>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28:R828"/>
    <mergeCell ref="N823:P823"/>
    <mergeCell ref="I825:L825"/>
    <mergeCell ref="I824:J824"/>
    <mergeCell ref="C641:C642"/>
    <mergeCell ref="B641:B642"/>
    <mergeCell ref="R641:R642"/>
    <mergeCell ref="Q641:Q642"/>
    <mergeCell ref="P641:P642"/>
    <mergeCell ref="O641:O642"/>
    <mergeCell ref="N641:N642"/>
    <mergeCell ref="H641:H642"/>
    <mergeCell ref="G641:G642"/>
    <mergeCell ref="F641:F642"/>
    <mergeCell ref="D641:D642"/>
    <mergeCell ref="F735:F736"/>
    <mergeCell ref="G735:G736"/>
    <mergeCell ref="E657:E658"/>
    <mergeCell ref="F657:F658"/>
    <mergeCell ref="P702:P703"/>
    <mergeCell ref="B763:B764"/>
    <mergeCell ref="G657:G658"/>
    <mergeCell ref="Q702:Q703"/>
    <mergeCell ref="H702:H703"/>
    <mergeCell ref="O431:O432"/>
    <mergeCell ref="P431:P432"/>
    <mergeCell ref="N334:N335"/>
    <mergeCell ref="O334:O335"/>
    <mergeCell ref="O369:O370"/>
    <mergeCell ref="N369:N370"/>
    <mergeCell ref="F453:F454"/>
    <mergeCell ref="F359:F360"/>
    <mergeCell ref="F369:F370"/>
    <mergeCell ref="F345:F346"/>
    <mergeCell ref="G345:G346"/>
    <mergeCell ref="O397:O401"/>
    <mergeCell ref="O453:O454"/>
    <mergeCell ref="P422:P424"/>
    <mergeCell ref="N422:N424"/>
    <mergeCell ref="F387:F388"/>
    <mergeCell ref="F339:F340"/>
    <mergeCell ref="P359:P360"/>
    <mergeCell ref="P372:P373"/>
    <mergeCell ref="O372:O373"/>
    <mergeCell ref="N387:N388"/>
    <mergeCell ref="H369:H370"/>
    <mergeCell ref="G397:G401"/>
    <mergeCell ref="B742:B743"/>
    <mergeCell ref="C334:C335"/>
    <mergeCell ref="R369:R370"/>
    <mergeCell ref="O359:O360"/>
    <mergeCell ref="C369:C370"/>
    <mergeCell ref="C359:C360"/>
    <mergeCell ref="D359:D360"/>
    <mergeCell ref="B372:B373"/>
    <mergeCell ref="O387:O388"/>
    <mergeCell ref="P387:P388"/>
    <mergeCell ref="P453:P454"/>
    <mergeCell ref="N389:N390"/>
    <mergeCell ref="P389:P390"/>
    <mergeCell ref="O389:O390"/>
    <mergeCell ref="Q397:Q401"/>
    <mergeCell ref="N397:N401"/>
    <mergeCell ref="P397:P401"/>
    <mergeCell ref="O422:O424"/>
    <mergeCell ref="Q389:Q390"/>
    <mergeCell ref="R389:R390"/>
    <mergeCell ref="P675:P676"/>
    <mergeCell ref="N675:N676"/>
    <mergeCell ref="O675:O676"/>
    <mergeCell ref="N657:N658"/>
    <mergeCell ref="A832:R832"/>
    <mergeCell ref="R38:R40"/>
    <mergeCell ref="Q38:Q40"/>
    <mergeCell ref="O38:O40"/>
    <mergeCell ref="N38:N40"/>
    <mergeCell ref="P38:P40"/>
    <mergeCell ref="B484:B485"/>
    <mergeCell ref="R66:R67"/>
    <mergeCell ref="Q66:Q67"/>
    <mergeCell ref="P66:P67"/>
    <mergeCell ref="O66:O67"/>
    <mergeCell ref="N66:N67"/>
    <mergeCell ref="H66:H67"/>
    <mergeCell ref="G66:G67"/>
    <mergeCell ref="F66:F67"/>
    <mergeCell ref="E66:E67"/>
    <mergeCell ref="C49:C50"/>
    <mergeCell ref="G199:G200"/>
    <mergeCell ref="C66:C67"/>
    <mergeCell ref="A829:R830"/>
    <mergeCell ref="E826:I826"/>
    <mergeCell ref="B84:B85"/>
    <mergeCell ref="H177:H178"/>
    <mergeCell ref="P320:P321"/>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19:F120"/>
    <mergeCell ref="P119:P120"/>
    <mergeCell ref="N68:N69"/>
    <mergeCell ref="O68:O69"/>
    <mergeCell ref="P93:P94"/>
    <mergeCell ref="N119:N120"/>
    <mergeCell ref="G119:G120"/>
    <mergeCell ref="E93:E94"/>
    <mergeCell ref="H119:H120"/>
    <mergeCell ref="D68:D69"/>
    <mergeCell ref="E68:E69"/>
    <mergeCell ref="G68:G69"/>
    <mergeCell ref="H82:H83"/>
    <mergeCell ref="H84:H85"/>
    <mergeCell ref="F93:F94"/>
    <mergeCell ref="G84:G85"/>
    <mergeCell ref="C93:C94"/>
    <mergeCell ref="C119:C120"/>
    <mergeCell ref="E119:E120"/>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2:Q173"/>
    <mergeCell ref="R172:R173"/>
    <mergeCell ref="O172:O173"/>
    <mergeCell ref="O93:O94"/>
    <mergeCell ref="Q136:Q137"/>
    <mergeCell ref="R136:R137"/>
    <mergeCell ref="O136:O137"/>
    <mergeCell ref="P136:P137"/>
    <mergeCell ref="P172:P173"/>
    <mergeCell ref="P161:P162"/>
    <mergeCell ref="Q68:Q69"/>
    <mergeCell ref="F49:F50"/>
    <mergeCell ref="O119:O120"/>
    <mergeCell ref="D119:D120"/>
    <mergeCell ref="O13:P13"/>
    <mergeCell ref="Q93:Q94"/>
    <mergeCell ref="R119:R120"/>
    <mergeCell ref="Q119:Q120"/>
    <mergeCell ref="R68:R69"/>
    <mergeCell ref="R84:R85"/>
    <mergeCell ref="Q84:Q85"/>
    <mergeCell ref="H136:H137"/>
    <mergeCell ref="N136:N137"/>
    <mergeCell ref="M161:M162"/>
    <mergeCell ref="H161:H162"/>
    <mergeCell ref="G93:G94"/>
    <mergeCell ref="H93:H94"/>
    <mergeCell ref="E84:E85"/>
    <mergeCell ref="R93:R94"/>
    <mergeCell ref="H132:H134"/>
    <mergeCell ref="L86:L87"/>
    <mergeCell ref="M86:M87"/>
    <mergeCell ref="O132:O134"/>
    <mergeCell ref="P132:P134"/>
    <mergeCell ref="Q132:Q134"/>
    <mergeCell ref="R132:R134"/>
    <mergeCell ref="E161:E162"/>
    <mergeCell ref="N132:N134"/>
    <mergeCell ref="R161:R162"/>
    <mergeCell ref="F132:F134"/>
    <mergeCell ref="G132:G134"/>
    <mergeCell ref="G136:G137"/>
    <mergeCell ref="F161:F162"/>
    <mergeCell ref="D84:D85"/>
    <mergeCell ref="N161:N162"/>
    <mergeCell ref="O161:O162"/>
    <mergeCell ref="N84:N85"/>
    <mergeCell ref="F84:F85"/>
    <mergeCell ref="K86:K87"/>
    <mergeCell ref="G201:G203"/>
    <mergeCell ref="G205:G206"/>
    <mergeCell ref="G211:G212"/>
    <mergeCell ref="F182:F183"/>
    <mergeCell ref="H201:H203"/>
    <mergeCell ref="N177:N178"/>
    <mergeCell ref="O177:O178"/>
    <mergeCell ref="E172:E173"/>
    <mergeCell ref="F177:F178"/>
    <mergeCell ref="G177:G178"/>
    <mergeCell ref="G172:G173"/>
    <mergeCell ref="G161:G162"/>
    <mergeCell ref="H205:H206"/>
    <mergeCell ref="N172:N173"/>
    <mergeCell ref="H172:H173"/>
    <mergeCell ref="N211:N212"/>
    <mergeCell ref="H182:H183"/>
    <mergeCell ref="R238:R240"/>
    <mergeCell ref="Q258:Q260"/>
    <mergeCell ref="P211:P212"/>
    <mergeCell ref="P262:P264"/>
    <mergeCell ref="N199:N200"/>
    <mergeCell ref="O199:O200"/>
    <mergeCell ref="O238:O240"/>
    <mergeCell ref="R258:R260"/>
    <mergeCell ref="R205:R206"/>
    <mergeCell ref="R262:R264"/>
    <mergeCell ref="Q262:Q264"/>
    <mergeCell ref="Q238:Q240"/>
    <mergeCell ref="Q199:Q200"/>
    <mergeCell ref="Q205:Q206"/>
    <mergeCell ref="P258:P260"/>
    <mergeCell ref="Q211:Q212"/>
    <mergeCell ref="N205:N206"/>
    <mergeCell ref="N258:N260"/>
    <mergeCell ref="O205:O206"/>
    <mergeCell ref="R201:R203"/>
    <mergeCell ref="R177:R178"/>
    <mergeCell ref="B278:B279"/>
    <mergeCell ref="C278:C279"/>
    <mergeCell ref="D278:D279"/>
    <mergeCell ref="E278:E279"/>
    <mergeCell ref="C238:C240"/>
    <mergeCell ref="D238:D240"/>
    <mergeCell ref="B258:B260"/>
    <mergeCell ref="D201:D203"/>
    <mergeCell ref="E201:E203"/>
    <mergeCell ref="F278:F279"/>
    <mergeCell ref="F268:F269"/>
    <mergeCell ref="D199:D200"/>
    <mergeCell ref="F205:F206"/>
    <mergeCell ref="F258:F260"/>
    <mergeCell ref="F201:F203"/>
    <mergeCell ref="D258:D260"/>
    <mergeCell ref="P199:P200"/>
    <mergeCell ref="P205:P206"/>
    <mergeCell ref="H238:H240"/>
    <mergeCell ref="H258:H260"/>
    <mergeCell ref="P238:P240"/>
    <mergeCell ref="R199:R200"/>
    <mergeCell ref="R211:R212"/>
    <mergeCell ref="P177:P178"/>
    <mergeCell ref="Q177:Q178"/>
    <mergeCell ref="G238:G240"/>
    <mergeCell ref="H199:H200"/>
    <mergeCell ref="G262:G264"/>
    <mergeCell ref="F238:F240"/>
    <mergeCell ref="O268:O269"/>
    <mergeCell ref="P334:P335"/>
    <mergeCell ref="N238:N240"/>
    <mergeCell ref="O278:O279"/>
    <mergeCell ref="N262:N264"/>
    <mergeCell ref="O262:O264"/>
    <mergeCell ref="N268:N269"/>
    <mergeCell ref="O211:O212"/>
    <mergeCell ref="O258:O260"/>
    <mergeCell ref="N278:N279"/>
    <mergeCell ref="H278:H279"/>
    <mergeCell ref="H211:H212"/>
    <mergeCell ref="N201:N203"/>
    <mergeCell ref="O201:O203"/>
    <mergeCell ref="P201:P203"/>
    <mergeCell ref="Q201:Q203"/>
    <mergeCell ref="Q334:Q335"/>
    <mergeCell ref="N320:N321"/>
    <mergeCell ref="O320:O321"/>
    <mergeCell ref="N339:N340"/>
    <mergeCell ref="O339:O340"/>
    <mergeCell ref="Q359:Q360"/>
    <mergeCell ref="Q339:Q340"/>
    <mergeCell ref="R339:R340"/>
    <mergeCell ref="R278:R279"/>
    <mergeCell ref="R268:R269"/>
    <mergeCell ref="R359:R360"/>
    <mergeCell ref="Q278:Q279"/>
    <mergeCell ref="N359:N360"/>
    <mergeCell ref="P339:P340"/>
    <mergeCell ref="R334:R335"/>
    <mergeCell ref="P278:P279"/>
    <mergeCell ref="P524:P526"/>
    <mergeCell ref="O524:O526"/>
    <mergeCell ref="P621:P624"/>
    <mergeCell ref="O621:O624"/>
    <mergeCell ref="R320:R321"/>
    <mergeCell ref="Q387:Q388"/>
    <mergeCell ref="R387:R388"/>
    <mergeCell ref="Q320:Q321"/>
    <mergeCell ref="Q268:Q269"/>
    <mergeCell ref="P268:P269"/>
    <mergeCell ref="P369:P370"/>
    <mergeCell ref="R372:R373"/>
    <mergeCell ref="Q372:Q373"/>
    <mergeCell ref="Q369:Q370"/>
    <mergeCell ref="R422:R424"/>
    <mergeCell ref="Q431:Q432"/>
    <mergeCell ref="Q422:Q424"/>
    <mergeCell ref="R431:R432"/>
    <mergeCell ref="R397:R401"/>
    <mergeCell ref="O455:O456"/>
    <mergeCell ref="P455:P456"/>
    <mergeCell ref="Q621:Q624"/>
    <mergeCell ref="R621:R624"/>
    <mergeCell ref="P484:P485"/>
    <mergeCell ref="M634:M636"/>
    <mergeCell ref="N634:N636"/>
    <mergeCell ref="H455:H456"/>
    <mergeCell ref="N453:N454"/>
    <mergeCell ref="N455:N456"/>
    <mergeCell ref="N484:N485"/>
    <mergeCell ref="N372:N373"/>
    <mergeCell ref="H422:H424"/>
    <mergeCell ref="H453:H454"/>
    <mergeCell ref="H431:H432"/>
    <mergeCell ref="N524:N526"/>
    <mergeCell ref="M524:M526"/>
    <mergeCell ref="H387:H388"/>
    <mergeCell ref="H524:H526"/>
    <mergeCell ref="H397:H401"/>
    <mergeCell ref="H389:H390"/>
    <mergeCell ref="N621:N624"/>
    <mergeCell ref="N503:N504"/>
    <mergeCell ref="N431:N432"/>
    <mergeCell ref="O503:O504"/>
    <mergeCell ref="P503:P504"/>
    <mergeCell ref="O484:O485"/>
    <mergeCell ref="R484:R485"/>
    <mergeCell ref="Q453:Q454"/>
    <mergeCell ref="R453:R454"/>
    <mergeCell ref="Q484:Q485"/>
    <mergeCell ref="Q455:Q456"/>
    <mergeCell ref="R455:R456"/>
    <mergeCell ref="Q503:Q504"/>
    <mergeCell ref="R503:R504"/>
    <mergeCell ref="Q524:Q526"/>
    <mergeCell ref="R524:R526"/>
    <mergeCell ref="P787:P788"/>
    <mergeCell ref="Q787:Q788"/>
    <mergeCell ref="R787:R788"/>
    <mergeCell ref="B787:B788"/>
    <mergeCell ref="C787:C788"/>
    <mergeCell ref="D787:D788"/>
    <mergeCell ref="E787:E788"/>
    <mergeCell ref="F787:F788"/>
    <mergeCell ref="G787:G788"/>
    <mergeCell ref="H787:H788"/>
    <mergeCell ref="O787:O788"/>
    <mergeCell ref="N787:N788"/>
    <mergeCell ref="G675:G676"/>
    <mergeCell ref="F634:F636"/>
    <mergeCell ref="G634:G636"/>
    <mergeCell ref="H634:H636"/>
    <mergeCell ref="D735:D736"/>
    <mergeCell ref="E735:E736"/>
    <mergeCell ref="H675:H676"/>
    <mergeCell ref="Q675:Q676"/>
    <mergeCell ref="R675:R676"/>
    <mergeCell ref="Q657:Q658"/>
    <mergeCell ref="O702:O703"/>
    <mergeCell ref="R657:R658"/>
    <mergeCell ref="Q634:Q636"/>
    <mergeCell ref="R634:R636"/>
    <mergeCell ref="O657:O658"/>
    <mergeCell ref="P657:P658"/>
    <mergeCell ref="O634:O636"/>
    <mergeCell ref="P634:P636"/>
    <mergeCell ref="N702:N703"/>
    <mergeCell ref="H735:H736"/>
    <mergeCell ref="D657:D658"/>
    <mergeCell ref="E641:E642"/>
    <mergeCell ref="F702:F703"/>
    <mergeCell ref="G702:G703"/>
    <mergeCell ref="F431:F432"/>
    <mergeCell ref="E455:E456"/>
    <mergeCell ref="B621:B625"/>
    <mergeCell ref="C621:C625"/>
    <mergeCell ref="D621:D625"/>
    <mergeCell ref="E621:E625"/>
    <mergeCell ref="F621:F625"/>
    <mergeCell ref="G621:G625"/>
    <mergeCell ref="H621:H625"/>
    <mergeCell ref="B453:B454"/>
    <mergeCell ref="B455:B456"/>
    <mergeCell ref="D453:D454"/>
    <mergeCell ref="E453:E454"/>
    <mergeCell ref="E431:E432"/>
    <mergeCell ref="D431:D432"/>
    <mergeCell ref="E634:E636"/>
    <mergeCell ref="F524:F526"/>
    <mergeCell ref="G524:G526"/>
    <mergeCell ref="E524:E526"/>
    <mergeCell ref="N793:N794"/>
    <mergeCell ref="O793:O794"/>
    <mergeCell ref="P793:P794"/>
    <mergeCell ref="Q793:Q794"/>
    <mergeCell ref="R793:R794"/>
    <mergeCell ref="A793:A794"/>
    <mergeCell ref="B793:B794"/>
    <mergeCell ref="C793:C794"/>
    <mergeCell ref="D793:D794"/>
    <mergeCell ref="E793:E794"/>
    <mergeCell ref="F793:F794"/>
    <mergeCell ref="G793:G794"/>
    <mergeCell ref="H793:H794"/>
    <mergeCell ref="M793:M794"/>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5" max="17" man="1"/>
  </rowBreaks>
  <ignoredErrors>
    <ignoredError sqref="L202 L6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topLeftCell="A271" zoomScale="80" zoomScaleNormal="100" zoomScaleSheetLayoutView="80" workbookViewId="0">
      <selection activeCell="A274" sqref="A274:R274"/>
    </sheetView>
  </sheetViews>
  <sheetFormatPr defaultColWidth="17.28515625" defaultRowHeight="12.75" x14ac:dyDescent="0.2"/>
  <cols>
    <col min="1" max="16384" width="17.28515625" style="350"/>
  </cols>
  <sheetData>
    <row r="1" spans="1:19" ht="14.25" customHeight="1" x14ac:dyDescent="0.2">
      <c r="A1" s="1650" t="s">
        <v>1349</v>
      </c>
      <c r="B1" s="1650"/>
      <c r="C1" s="1650"/>
      <c r="D1" s="1650"/>
      <c r="E1" s="1650"/>
      <c r="F1" s="1650"/>
      <c r="G1" s="1650"/>
      <c r="H1" s="1650"/>
      <c r="I1" s="1650"/>
      <c r="J1" s="1650"/>
      <c r="K1" s="1650"/>
      <c r="L1" s="1650"/>
      <c r="M1" s="1650"/>
      <c r="N1" s="1650"/>
      <c r="O1" s="1650"/>
      <c r="P1" s="1650"/>
      <c r="Q1" s="1650"/>
      <c r="R1" s="1650"/>
      <c r="S1" s="1290"/>
    </row>
    <row r="2" spans="1:19" ht="14.25" customHeight="1" x14ac:dyDescent="0.2">
      <c r="A2" s="1650" t="s">
        <v>2028</v>
      </c>
      <c r="B2" s="1650"/>
      <c r="C2" s="1650"/>
      <c r="D2" s="1650"/>
      <c r="E2" s="1650"/>
      <c r="F2" s="1650"/>
      <c r="G2" s="1650"/>
      <c r="H2" s="1650"/>
      <c r="I2" s="1650"/>
      <c r="J2" s="1650"/>
      <c r="K2" s="1650"/>
      <c r="L2" s="1650"/>
      <c r="M2" s="1650"/>
      <c r="N2" s="1650"/>
      <c r="O2" s="1650"/>
      <c r="P2" s="1650"/>
      <c r="Q2" s="1650"/>
      <c r="R2" s="1650"/>
      <c r="S2" s="1290"/>
    </row>
    <row r="3" spans="1:19" ht="14.25" customHeight="1" x14ac:dyDescent="0.2">
      <c r="A3" s="1650"/>
      <c r="B3" s="1650"/>
      <c r="C3" s="1650"/>
      <c r="D3" s="1650"/>
      <c r="E3" s="1650"/>
      <c r="F3" s="1650"/>
      <c r="G3" s="1650"/>
      <c r="H3" s="1650"/>
      <c r="I3" s="1650"/>
      <c r="J3" s="1650"/>
      <c r="K3" s="1650"/>
      <c r="L3" s="1650"/>
      <c r="M3" s="1650"/>
      <c r="N3" s="1650"/>
      <c r="O3" s="1650"/>
      <c r="P3" s="1650"/>
      <c r="Q3" s="1650"/>
      <c r="R3" s="1650"/>
      <c r="S3" s="1290"/>
    </row>
    <row r="4" spans="1:19" ht="14.25" customHeight="1" x14ac:dyDescent="0.2">
      <c r="A4" s="1650" t="s">
        <v>278</v>
      </c>
      <c r="B4" s="1650"/>
      <c r="C4" s="1650"/>
      <c r="D4" s="1650"/>
      <c r="E4" s="1650"/>
      <c r="F4" s="1650"/>
      <c r="G4" s="1650"/>
      <c r="H4" s="1650"/>
      <c r="I4" s="1650"/>
      <c r="J4" s="1650"/>
      <c r="K4" s="1650"/>
      <c r="L4" s="1650"/>
      <c r="M4" s="1650"/>
      <c r="N4" s="1650"/>
      <c r="O4" s="1650"/>
      <c r="P4" s="1650"/>
      <c r="Q4" s="1650"/>
      <c r="R4" s="1650"/>
      <c r="S4" s="1290"/>
    </row>
    <row r="5" spans="1:19" ht="14.25" customHeight="1" x14ac:dyDescent="0.2">
      <c r="A5" s="1650" t="s">
        <v>534</v>
      </c>
      <c r="B5" s="1650"/>
      <c r="C5" s="1650"/>
      <c r="D5" s="1650"/>
      <c r="E5" s="1650"/>
      <c r="F5" s="1650"/>
      <c r="G5" s="1650"/>
      <c r="H5" s="1650"/>
      <c r="I5" s="1650"/>
      <c r="J5" s="1650"/>
      <c r="K5" s="1650"/>
      <c r="L5" s="1650"/>
      <c r="M5" s="1650"/>
      <c r="N5" s="1650"/>
      <c r="O5" s="1650"/>
      <c r="P5" s="1650"/>
      <c r="Q5" s="1650"/>
      <c r="R5" s="1650"/>
      <c r="S5" s="1290"/>
    </row>
    <row r="6" spans="1:19" ht="14.25" customHeight="1" x14ac:dyDescent="0.2">
      <c r="A6" s="1650" t="s">
        <v>1265</v>
      </c>
      <c r="B6" s="1650"/>
      <c r="C6" s="1650"/>
      <c r="D6" s="1650"/>
      <c r="E6" s="1650"/>
      <c r="F6" s="1650"/>
      <c r="G6" s="1650"/>
      <c r="H6" s="1650"/>
      <c r="I6" s="1650"/>
      <c r="J6" s="1650"/>
      <c r="K6" s="1650"/>
      <c r="L6" s="1650"/>
      <c r="M6" s="1650"/>
      <c r="N6" s="1650"/>
      <c r="O6" s="1650"/>
      <c r="P6" s="1650"/>
      <c r="Q6" s="1650"/>
      <c r="R6" s="1650"/>
      <c r="S6" s="1288"/>
    </row>
    <row r="7" spans="1:19" ht="14.25" customHeight="1" x14ac:dyDescent="0.2">
      <c r="A7" s="1650" t="s">
        <v>1015</v>
      </c>
      <c r="B7" s="1650"/>
      <c r="C7" s="1650"/>
      <c r="D7" s="1650"/>
      <c r="E7" s="1650"/>
      <c r="F7" s="1650"/>
      <c r="G7" s="1650"/>
      <c r="H7" s="1650"/>
      <c r="I7" s="1650"/>
      <c r="J7" s="1650"/>
      <c r="K7" s="1650"/>
      <c r="L7" s="1650"/>
      <c r="M7" s="1650"/>
      <c r="N7" s="1650"/>
      <c r="O7" s="1650"/>
      <c r="P7" s="1650"/>
      <c r="Q7" s="1650"/>
      <c r="R7" s="1650"/>
      <c r="S7" s="1290"/>
    </row>
    <row r="8" spans="1:19" ht="14.25" customHeight="1" x14ac:dyDescent="0.2">
      <c r="A8" s="1650" t="s">
        <v>1017</v>
      </c>
      <c r="B8" s="1650"/>
      <c r="C8" s="1650"/>
      <c r="D8" s="1650"/>
      <c r="E8" s="1650"/>
      <c r="F8" s="1650"/>
      <c r="G8" s="1650"/>
      <c r="H8" s="1650"/>
      <c r="I8" s="1650"/>
      <c r="J8" s="1650"/>
      <c r="K8" s="1650"/>
      <c r="L8" s="1650"/>
      <c r="M8" s="1650"/>
      <c r="N8" s="1650"/>
      <c r="O8" s="1650"/>
      <c r="P8" s="1650"/>
      <c r="Q8" s="1650"/>
      <c r="R8" s="1650"/>
      <c r="S8" s="1290"/>
    </row>
    <row r="9" spans="1:19" ht="14.25" customHeight="1" x14ac:dyDescent="0.2">
      <c r="A9" s="1650" t="s">
        <v>1016</v>
      </c>
      <c r="B9" s="1650"/>
      <c r="C9" s="1650"/>
      <c r="D9" s="1650"/>
      <c r="E9" s="1650"/>
      <c r="F9" s="1650"/>
      <c r="G9" s="1650"/>
      <c r="H9" s="1650"/>
      <c r="I9" s="1650"/>
      <c r="J9" s="1650"/>
      <c r="K9" s="1650"/>
      <c r="L9" s="1650"/>
      <c r="M9" s="1650"/>
      <c r="N9" s="1650"/>
      <c r="O9" s="1650"/>
      <c r="P9" s="1650"/>
      <c r="Q9" s="1650"/>
      <c r="R9" s="1650"/>
      <c r="S9" s="1290"/>
    </row>
    <row r="10" spans="1:19" ht="14.25" customHeight="1" x14ac:dyDescent="0.2">
      <c r="A10" s="1647" t="s">
        <v>1047</v>
      </c>
      <c r="B10" s="1647"/>
      <c r="C10" s="1647"/>
      <c r="D10" s="1647"/>
      <c r="E10" s="1647"/>
      <c r="F10" s="1647"/>
      <c r="G10" s="1647"/>
      <c r="H10" s="1647"/>
      <c r="I10" s="1647"/>
      <c r="J10" s="1647"/>
      <c r="K10" s="1647"/>
      <c r="L10" s="1647"/>
      <c r="M10" s="1647"/>
      <c r="N10" s="1647"/>
      <c r="O10" s="1647"/>
      <c r="P10" s="1647"/>
      <c r="Q10" s="1647"/>
      <c r="R10" s="1647"/>
      <c r="S10" s="1290"/>
    </row>
    <row r="11" spans="1:19" ht="14.25" customHeight="1" x14ac:dyDescent="0.2">
      <c r="A11" s="1706" t="s">
        <v>277</v>
      </c>
      <c r="B11" s="1706"/>
      <c r="C11" s="1706"/>
      <c r="D11" s="1706"/>
      <c r="E11" s="1706"/>
      <c r="F11" s="1706"/>
      <c r="G11" s="1706"/>
      <c r="H11" s="1706"/>
      <c r="I11" s="1706"/>
      <c r="J11" s="1706"/>
      <c r="K11" s="1706"/>
      <c r="L11" s="1706"/>
      <c r="M11" s="1706"/>
      <c r="N11" s="1706"/>
      <c r="O11" s="1706"/>
      <c r="P11" s="1706"/>
      <c r="Q11" s="1706"/>
      <c r="R11" s="1706"/>
      <c r="S11" s="1290"/>
    </row>
    <row r="12" spans="1:19" ht="14.25" customHeight="1" x14ac:dyDescent="0.2">
      <c r="A12" s="1650" t="s">
        <v>0</v>
      </c>
      <c r="B12" s="1650"/>
      <c r="C12" s="1650"/>
      <c r="D12" s="1650"/>
      <c r="E12" s="1650"/>
      <c r="F12" s="1650"/>
      <c r="G12" s="1650"/>
      <c r="H12" s="1650"/>
      <c r="I12" s="1650"/>
      <c r="J12" s="1650"/>
      <c r="K12" s="1650"/>
      <c r="L12" s="1650"/>
      <c r="M12" s="1650"/>
      <c r="N12" s="1650"/>
      <c r="O12" s="1650"/>
      <c r="P12" s="1650"/>
      <c r="Q12" s="1650"/>
      <c r="R12" s="1650"/>
      <c r="S12" s="1290"/>
    </row>
    <row r="13" spans="1:19" ht="14.25" customHeight="1" x14ac:dyDescent="0.2">
      <c r="A13" s="1650" t="s">
        <v>414</v>
      </c>
      <c r="B13" s="1650"/>
      <c r="C13" s="1650"/>
      <c r="D13" s="1650"/>
      <c r="E13" s="1650"/>
      <c r="F13" s="1650"/>
      <c r="G13" s="1650"/>
      <c r="H13" s="1650"/>
      <c r="I13" s="1650"/>
      <c r="J13" s="1650"/>
      <c r="K13" s="1650"/>
      <c r="L13" s="1650"/>
      <c r="M13" s="1650"/>
      <c r="N13" s="1650"/>
      <c r="O13" s="1650"/>
      <c r="P13" s="1650"/>
      <c r="Q13" s="1650"/>
      <c r="R13" s="1650"/>
      <c r="S13" s="1290"/>
    </row>
    <row r="14" spans="1:19" ht="14.25" customHeight="1" x14ac:dyDescent="0.2">
      <c r="A14" s="1650" t="s">
        <v>1258</v>
      </c>
      <c r="B14" s="1650"/>
      <c r="C14" s="1650"/>
      <c r="D14" s="1650"/>
      <c r="E14" s="1650"/>
      <c r="F14" s="1650"/>
      <c r="G14" s="1650"/>
      <c r="H14" s="1650"/>
      <c r="I14" s="1650"/>
      <c r="J14" s="1650"/>
      <c r="K14" s="1650"/>
      <c r="L14" s="1650"/>
      <c r="M14" s="1650"/>
      <c r="N14" s="1650"/>
      <c r="O14" s="1650"/>
      <c r="P14" s="1650"/>
      <c r="Q14" s="1650"/>
      <c r="R14" s="1650"/>
      <c r="S14" s="1290"/>
    </row>
    <row r="15" spans="1:19" ht="14.25" customHeight="1" x14ac:dyDescent="0.2">
      <c r="A15" s="1650" t="s">
        <v>1408</v>
      </c>
      <c r="B15" s="1650"/>
      <c r="C15" s="1650"/>
      <c r="D15" s="1650"/>
      <c r="E15" s="1650"/>
      <c r="F15" s="1650"/>
      <c r="G15" s="1650"/>
      <c r="H15" s="1650"/>
      <c r="I15" s="1650"/>
      <c r="J15" s="1650"/>
      <c r="K15" s="1650"/>
      <c r="L15" s="1650"/>
      <c r="M15" s="1650"/>
      <c r="N15" s="1650"/>
      <c r="O15" s="1650"/>
      <c r="P15" s="1650"/>
      <c r="Q15" s="1650"/>
      <c r="R15" s="1650"/>
      <c r="S15" s="1290"/>
    </row>
    <row r="16" spans="1:19" ht="14.25" customHeight="1" x14ac:dyDescent="0.2">
      <c r="A16" s="1650"/>
      <c r="B16" s="1650"/>
      <c r="C16" s="1650"/>
      <c r="D16" s="1650"/>
      <c r="E16" s="1650"/>
      <c r="F16" s="1650"/>
      <c r="G16" s="1650"/>
      <c r="H16" s="1650"/>
      <c r="I16" s="1650"/>
      <c r="J16" s="1650"/>
      <c r="K16" s="1650"/>
      <c r="L16" s="1650"/>
      <c r="M16" s="1650"/>
      <c r="N16" s="1650"/>
      <c r="O16" s="1650"/>
      <c r="P16" s="1650"/>
      <c r="Q16" s="1650"/>
      <c r="R16" s="1650"/>
      <c r="S16" s="1290"/>
    </row>
    <row r="17" spans="1:19" ht="14.25" customHeight="1" x14ac:dyDescent="0.2">
      <c r="A17" s="1650"/>
      <c r="B17" s="1650"/>
      <c r="C17" s="1650"/>
      <c r="D17" s="1650"/>
      <c r="E17" s="1650"/>
      <c r="F17" s="1650"/>
      <c r="G17" s="1650"/>
      <c r="H17" s="1650"/>
      <c r="I17" s="1650"/>
      <c r="J17" s="1650"/>
      <c r="K17" s="1650"/>
      <c r="L17" s="1650"/>
      <c r="M17" s="1650"/>
      <c r="N17" s="1650"/>
      <c r="O17" s="1650"/>
      <c r="P17" s="1650"/>
      <c r="Q17" s="1650"/>
      <c r="R17" s="1650"/>
      <c r="S17" s="1290"/>
    </row>
    <row r="18" spans="1:19" ht="14.25" customHeight="1" x14ac:dyDescent="0.2">
      <c r="A18" s="1650" t="s">
        <v>1957</v>
      </c>
      <c r="B18" s="1650"/>
      <c r="C18" s="1650"/>
      <c r="D18" s="1650"/>
      <c r="E18" s="1650"/>
      <c r="F18" s="1650"/>
      <c r="G18" s="1650"/>
      <c r="H18" s="1650"/>
      <c r="I18" s="1650"/>
      <c r="J18" s="1650"/>
      <c r="K18" s="1650"/>
      <c r="L18" s="1650"/>
      <c r="M18" s="1650"/>
      <c r="N18" s="1650"/>
      <c r="O18" s="1650"/>
      <c r="P18" s="1650"/>
      <c r="Q18" s="1650"/>
      <c r="R18" s="1650"/>
      <c r="S18" s="1290"/>
    </row>
    <row r="19" spans="1:19" ht="14.25" customHeight="1" x14ac:dyDescent="0.2">
      <c r="A19" s="1663" t="s">
        <v>1282</v>
      </c>
      <c r="B19" s="1663"/>
      <c r="C19" s="1663"/>
      <c r="D19" s="1663"/>
      <c r="E19" s="1663"/>
      <c r="F19" s="1663"/>
      <c r="G19" s="1663"/>
      <c r="H19" s="1663"/>
      <c r="I19" s="1663"/>
      <c r="J19" s="1663"/>
      <c r="K19" s="1663"/>
      <c r="L19" s="1663"/>
      <c r="M19" s="1663"/>
      <c r="N19" s="1663"/>
      <c r="O19" s="1663"/>
      <c r="P19" s="1663"/>
      <c r="Q19" s="1663"/>
      <c r="R19" s="1663"/>
      <c r="S19" s="1290"/>
    </row>
    <row r="20" spans="1:19" ht="14.25" customHeight="1" x14ac:dyDescent="0.2">
      <c r="A20" s="1740" t="s">
        <v>1266</v>
      </c>
      <c r="B20" s="1740"/>
      <c r="C20" s="1740"/>
      <c r="D20" s="1740"/>
      <c r="E20" s="1740"/>
      <c r="F20" s="1740"/>
      <c r="G20" s="1740"/>
      <c r="H20" s="1740"/>
      <c r="I20" s="1740"/>
      <c r="J20" s="1740"/>
      <c r="K20" s="1740"/>
      <c r="L20" s="1740"/>
      <c r="M20" s="1740"/>
      <c r="N20" s="1740"/>
      <c r="O20" s="1740"/>
      <c r="P20" s="1740"/>
      <c r="Q20" s="1740"/>
      <c r="R20" s="1740"/>
      <c r="S20" s="1287"/>
    </row>
    <row r="21" spans="1:19" ht="26.25" customHeight="1" x14ac:dyDescent="0.2">
      <c r="A21" s="1741" t="s">
        <v>2389</v>
      </c>
      <c r="B21" s="1741"/>
      <c r="C21" s="1741"/>
      <c r="D21" s="1741"/>
      <c r="E21" s="1741"/>
      <c r="F21" s="1741"/>
      <c r="G21" s="1741"/>
      <c r="H21" s="1741"/>
      <c r="I21" s="1741"/>
      <c r="J21" s="1741"/>
      <c r="K21" s="1741"/>
      <c r="L21" s="1741"/>
      <c r="M21" s="1741"/>
      <c r="N21" s="1741"/>
      <c r="O21" s="1741"/>
      <c r="P21" s="1741"/>
      <c r="Q21" s="1741"/>
      <c r="R21" s="1741"/>
      <c r="S21" s="1287"/>
    </row>
    <row r="22" spans="1:19" ht="14.25" customHeight="1" x14ac:dyDescent="0.2">
      <c r="A22" s="1741" t="s">
        <v>1956</v>
      </c>
      <c r="B22" s="1741"/>
      <c r="C22" s="1741"/>
      <c r="D22" s="1741"/>
      <c r="E22" s="1741"/>
      <c r="F22" s="1741"/>
      <c r="G22" s="1741"/>
      <c r="H22" s="1741"/>
      <c r="I22" s="1741"/>
      <c r="J22" s="1741"/>
      <c r="K22" s="1741"/>
      <c r="L22" s="1741"/>
      <c r="M22" s="1741"/>
      <c r="N22" s="1741"/>
      <c r="O22" s="1741"/>
      <c r="P22" s="1741"/>
      <c r="Q22" s="1741"/>
      <c r="R22" s="1741"/>
      <c r="S22" s="1290"/>
    </row>
    <row r="23" spans="1:19" ht="14.25" customHeight="1" x14ac:dyDescent="0.2">
      <c r="A23" s="1663" t="s">
        <v>1955</v>
      </c>
      <c r="B23" s="1663"/>
      <c r="C23" s="1663"/>
      <c r="D23" s="1663"/>
      <c r="E23" s="1663"/>
      <c r="F23" s="1663"/>
      <c r="G23" s="1663"/>
      <c r="H23" s="1663"/>
      <c r="I23" s="1663"/>
      <c r="J23" s="1663"/>
      <c r="K23" s="1663"/>
      <c r="L23" s="1663"/>
      <c r="M23" s="1663"/>
      <c r="N23" s="1663"/>
      <c r="O23" s="1663"/>
      <c r="P23" s="1663"/>
      <c r="Q23" s="1663"/>
      <c r="R23" s="1663"/>
      <c r="S23" s="1290"/>
    </row>
    <row r="24" spans="1:19" ht="14.25" customHeight="1" x14ac:dyDescent="0.2">
      <c r="A24" s="1650" t="s">
        <v>1342</v>
      </c>
      <c r="B24" s="1650"/>
      <c r="C24" s="1650"/>
      <c r="D24" s="1650"/>
      <c r="E24" s="1650"/>
      <c r="F24" s="1650"/>
      <c r="G24" s="1650"/>
      <c r="H24" s="1650"/>
      <c r="I24" s="1650"/>
      <c r="J24" s="1650"/>
      <c r="K24" s="1650"/>
      <c r="L24" s="1650"/>
      <c r="M24" s="1650"/>
      <c r="N24" s="1650"/>
      <c r="O24" s="1650"/>
      <c r="P24" s="1650"/>
      <c r="Q24" s="1650"/>
      <c r="R24" s="1650"/>
      <c r="S24" s="1290"/>
    </row>
    <row r="25" spans="1:19" ht="14.25" customHeight="1" x14ac:dyDescent="0.2">
      <c r="A25" s="1663" t="s">
        <v>1346</v>
      </c>
      <c r="B25" s="1663"/>
      <c r="C25" s="1663"/>
      <c r="D25" s="1663"/>
      <c r="E25" s="1663"/>
      <c r="F25" s="1663"/>
      <c r="G25" s="1663"/>
      <c r="H25" s="1663"/>
      <c r="I25" s="1663"/>
      <c r="J25" s="1663"/>
      <c r="K25" s="1663"/>
      <c r="L25" s="1663"/>
      <c r="M25" s="1663"/>
      <c r="N25" s="1663"/>
      <c r="O25" s="1663"/>
      <c r="P25" s="1663"/>
      <c r="Q25" s="1663"/>
      <c r="R25" s="1663"/>
      <c r="S25" s="1290"/>
    </row>
    <row r="26" spans="1:19" ht="14.25" customHeight="1" x14ac:dyDescent="0.2">
      <c r="A26" s="1650" t="s">
        <v>1954</v>
      </c>
      <c r="B26" s="1650"/>
      <c r="C26" s="1650"/>
      <c r="D26" s="1650"/>
      <c r="E26" s="1650"/>
      <c r="F26" s="1650"/>
      <c r="G26" s="1650"/>
      <c r="H26" s="1650"/>
      <c r="I26" s="1650"/>
      <c r="J26" s="1650"/>
      <c r="K26" s="1650"/>
      <c r="L26" s="1650"/>
      <c r="M26" s="1650"/>
      <c r="N26" s="1650"/>
      <c r="O26" s="1650"/>
      <c r="P26" s="1650"/>
      <c r="Q26" s="1650"/>
      <c r="R26" s="1650"/>
      <c r="S26" s="1290"/>
    </row>
    <row r="27" spans="1:19" ht="14.25" customHeight="1" x14ac:dyDescent="0.2">
      <c r="A27" s="1650"/>
      <c r="B27" s="1650"/>
      <c r="C27" s="1650"/>
      <c r="D27" s="1650"/>
      <c r="E27" s="1650"/>
      <c r="F27" s="1650"/>
      <c r="G27" s="1650"/>
      <c r="H27" s="1650"/>
      <c r="I27" s="1650"/>
      <c r="J27" s="1650"/>
      <c r="K27" s="1650"/>
      <c r="L27" s="1650"/>
      <c r="M27" s="1650"/>
      <c r="N27" s="1650"/>
      <c r="O27" s="1650"/>
      <c r="P27" s="1650"/>
      <c r="Q27" s="1650"/>
      <c r="R27" s="1650"/>
      <c r="S27" s="1290"/>
    </row>
    <row r="28" spans="1:19" ht="14.25" customHeight="1" x14ac:dyDescent="0.2">
      <c r="A28" s="1663" t="s">
        <v>1953</v>
      </c>
      <c r="B28" s="1663"/>
      <c r="C28" s="1663"/>
      <c r="D28" s="1663"/>
      <c r="E28" s="1663"/>
      <c r="F28" s="1663"/>
      <c r="G28" s="1663"/>
      <c r="H28" s="1663"/>
      <c r="I28" s="1663"/>
      <c r="J28" s="1663"/>
      <c r="K28" s="1663"/>
      <c r="L28" s="1663"/>
      <c r="M28" s="1663"/>
      <c r="N28" s="1663"/>
      <c r="O28" s="1663"/>
      <c r="P28" s="1663"/>
      <c r="Q28" s="1663"/>
      <c r="R28" s="1663"/>
      <c r="S28" s="1290"/>
    </row>
    <row r="29" spans="1:19" ht="14.25" customHeight="1" x14ac:dyDescent="0.2">
      <c r="A29" s="1650" t="s">
        <v>1952</v>
      </c>
      <c r="B29" s="1650"/>
      <c r="C29" s="1650"/>
      <c r="D29" s="1650"/>
      <c r="E29" s="1650"/>
      <c r="F29" s="1650"/>
      <c r="G29" s="1650"/>
      <c r="H29" s="1650"/>
      <c r="I29" s="1650"/>
      <c r="J29" s="1650"/>
      <c r="K29" s="1650"/>
      <c r="L29" s="1650"/>
      <c r="M29" s="1650"/>
      <c r="N29" s="1650"/>
      <c r="O29" s="1650"/>
      <c r="P29" s="1650"/>
      <c r="Q29" s="1650"/>
      <c r="R29" s="1650"/>
      <c r="S29" s="1290"/>
    </row>
    <row r="30" spans="1:19" ht="14.25" customHeight="1" x14ac:dyDescent="0.2">
      <c r="A30" s="1650"/>
      <c r="B30" s="1650"/>
      <c r="C30" s="1650"/>
      <c r="D30" s="1650"/>
      <c r="E30" s="1650"/>
      <c r="F30" s="1650"/>
      <c r="G30" s="1650"/>
      <c r="H30" s="1650"/>
      <c r="I30" s="1650"/>
      <c r="J30" s="1650"/>
      <c r="K30" s="1650"/>
      <c r="L30" s="1650"/>
      <c r="M30" s="1650"/>
      <c r="N30" s="1650"/>
      <c r="O30" s="1650"/>
      <c r="P30" s="1650"/>
      <c r="Q30" s="1650"/>
      <c r="R30" s="1650"/>
      <c r="S30" s="1290"/>
    </row>
    <row r="31" spans="1:19" ht="14.25" customHeight="1" x14ac:dyDescent="0.2">
      <c r="A31" s="1647" t="s">
        <v>1596</v>
      </c>
      <c r="B31" s="1647"/>
      <c r="C31" s="1647"/>
      <c r="D31" s="1647"/>
      <c r="E31" s="1647"/>
      <c r="F31" s="1647"/>
      <c r="G31" s="1647"/>
      <c r="H31" s="1647"/>
      <c r="I31" s="1647"/>
      <c r="J31" s="1647"/>
      <c r="K31" s="1647"/>
      <c r="L31" s="1647"/>
      <c r="M31" s="1647"/>
      <c r="N31" s="1647"/>
      <c r="O31" s="1647"/>
      <c r="P31" s="1647"/>
      <c r="Q31" s="1647"/>
      <c r="R31" s="1647"/>
      <c r="S31" s="1290"/>
    </row>
    <row r="32" spans="1:19" ht="14.25" customHeight="1" x14ac:dyDescent="0.2">
      <c r="A32" s="1647"/>
      <c r="B32" s="1647"/>
      <c r="C32" s="1647"/>
      <c r="D32" s="1647"/>
      <c r="E32" s="1647"/>
      <c r="F32" s="1647"/>
      <c r="G32" s="1647"/>
      <c r="H32" s="1647"/>
      <c r="I32" s="1647"/>
      <c r="J32" s="1647"/>
      <c r="K32" s="1647"/>
      <c r="L32" s="1647"/>
      <c r="M32" s="1647"/>
      <c r="N32" s="1647"/>
      <c r="O32" s="1647"/>
      <c r="P32" s="1647"/>
      <c r="Q32" s="1647"/>
      <c r="R32" s="1647"/>
      <c r="S32" s="1290"/>
    </row>
    <row r="33" spans="1:19" ht="14.25" customHeight="1" x14ac:dyDescent="0.2">
      <c r="A33" s="1647"/>
      <c r="B33" s="1647"/>
      <c r="C33" s="1647"/>
      <c r="D33" s="1647"/>
      <c r="E33" s="1647"/>
      <c r="F33" s="1647"/>
      <c r="G33" s="1647"/>
      <c r="H33" s="1647"/>
      <c r="I33" s="1647"/>
      <c r="J33" s="1647"/>
      <c r="K33" s="1647"/>
      <c r="L33" s="1647"/>
      <c r="M33" s="1647"/>
      <c r="N33" s="1647"/>
      <c r="O33" s="1647"/>
      <c r="P33" s="1647"/>
      <c r="Q33" s="1647"/>
      <c r="R33" s="1647"/>
      <c r="S33" s="1290"/>
    </row>
    <row r="34" spans="1:19" ht="14.25" customHeight="1" x14ac:dyDescent="0.2">
      <c r="A34" s="1647"/>
      <c r="B34" s="1647"/>
      <c r="C34" s="1647"/>
      <c r="D34" s="1647"/>
      <c r="E34" s="1647"/>
      <c r="F34" s="1647"/>
      <c r="G34" s="1647"/>
      <c r="H34" s="1647"/>
      <c r="I34" s="1647"/>
      <c r="J34" s="1647"/>
      <c r="K34" s="1647"/>
      <c r="L34" s="1647"/>
      <c r="M34" s="1647"/>
      <c r="N34" s="1647"/>
      <c r="O34" s="1647"/>
      <c r="P34" s="1647"/>
      <c r="Q34" s="1647"/>
      <c r="R34" s="1647"/>
      <c r="S34" s="1290"/>
    </row>
    <row r="35" spans="1:19" ht="14.25" customHeight="1" x14ac:dyDescent="0.2">
      <c r="A35" s="1647"/>
      <c r="B35" s="1647"/>
      <c r="C35" s="1647"/>
      <c r="D35" s="1647"/>
      <c r="E35" s="1647"/>
      <c r="F35" s="1647"/>
      <c r="G35" s="1647"/>
      <c r="H35" s="1647"/>
      <c r="I35" s="1647"/>
      <c r="J35" s="1647"/>
      <c r="K35" s="1647"/>
      <c r="L35" s="1647"/>
      <c r="M35" s="1647"/>
      <c r="N35" s="1647"/>
      <c r="O35" s="1647"/>
      <c r="P35" s="1647"/>
      <c r="Q35" s="1647"/>
      <c r="R35" s="1647"/>
      <c r="S35" s="1290"/>
    </row>
    <row r="36" spans="1:19" ht="14.25" customHeight="1" x14ac:dyDescent="0.2">
      <c r="A36" s="1647"/>
      <c r="B36" s="1647"/>
      <c r="C36" s="1647"/>
      <c r="D36" s="1647"/>
      <c r="E36" s="1647"/>
      <c r="F36" s="1647"/>
      <c r="G36" s="1647"/>
      <c r="H36" s="1647"/>
      <c r="I36" s="1647"/>
      <c r="J36" s="1647"/>
      <c r="K36" s="1647"/>
      <c r="L36" s="1647"/>
      <c r="M36" s="1647"/>
      <c r="N36" s="1647"/>
      <c r="O36" s="1647"/>
      <c r="P36" s="1647"/>
      <c r="Q36" s="1647"/>
      <c r="R36" s="1647"/>
      <c r="S36" s="1290"/>
    </row>
    <row r="37" spans="1:19" ht="14.25" customHeight="1" x14ac:dyDescent="0.2">
      <c r="A37" s="1647"/>
      <c r="B37" s="1647"/>
      <c r="C37" s="1647"/>
      <c r="D37" s="1647"/>
      <c r="E37" s="1647"/>
      <c r="F37" s="1647"/>
      <c r="G37" s="1647"/>
      <c r="H37" s="1647"/>
      <c r="I37" s="1647"/>
      <c r="J37" s="1647"/>
      <c r="K37" s="1647"/>
      <c r="L37" s="1647"/>
      <c r="M37" s="1647"/>
      <c r="N37" s="1647"/>
      <c r="O37" s="1647"/>
      <c r="P37" s="1647"/>
      <c r="Q37" s="1647"/>
      <c r="R37" s="1647"/>
      <c r="S37" s="1290"/>
    </row>
    <row r="38" spans="1:19" ht="30" customHeight="1" x14ac:dyDescent="0.2">
      <c r="A38" s="1647" t="s">
        <v>2106</v>
      </c>
      <c r="B38" s="1647"/>
      <c r="C38" s="1647"/>
      <c r="D38" s="1647"/>
      <c r="E38" s="1647"/>
      <c r="F38" s="1647"/>
      <c r="G38" s="1647"/>
      <c r="H38" s="1647"/>
      <c r="I38" s="1647"/>
      <c r="J38" s="1647"/>
      <c r="K38" s="1647"/>
      <c r="L38" s="1647"/>
      <c r="M38" s="1647"/>
      <c r="N38" s="1647"/>
      <c r="O38" s="1647"/>
      <c r="P38" s="1647"/>
      <c r="Q38" s="1647"/>
      <c r="R38" s="1647"/>
      <c r="S38" s="1290"/>
    </row>
    <row r="39" spans="1:19" ht="14.25" customHeight="1" x14ac:dyDescent="0.2">
      <c r="A39" s="1739" t="s">
        <v>1885</v>
      </c>
      <c r="B39" s="1739"/>
      <c r="C39" s="1739"/>
      <c r="D39" s="1739"/>
      <c r="E39" s="1739"/>
      <c r="F39" s="1739"/>
      <c r="G39" s="1739"/>
      <c r="H39" s="1739"/>
      <c r="I39" s="1739"/>
      <c r="J39" s="1739"/>
      <c r="K39" s="1739"/>
      <c r="L39" s="1739"/>
      <c r="M39" s="1739"/>
      <c r="N39" s="1739"/>
      <c r="O39" s="1739"/>
      <c r="P39" s="1739"/>
      <c r="Q39" s="1739"/>
      <c r="R39" s="1739"/>
    </row>
    <row r="40" spans="1:19" ht="14.25" customHeight="1" x14ac:dyDescent="0.2">
      <c r="A40" s="1742" t="s">
        <v>1951</v>
      </c>
      <c r="B40" s="1742"/>
      <c r="C40" s="1742"/>
      <c r="D40" s="1742"/>
      <c r="E40" s="1742"/>
      <c r="F40" s="1742"/>
      <c r="G40" s="1742"/>
      <c r="H40" s="1742"/>
      <c r="I40" s="1742"/>
      <c r="J40" s="1742"/>
      <c r="K40" s="1742"/>
      <c r="L40" s="1742"/>
      <c r="M40" s="1742"/>
      <c r="N40" s="1742"/>
      <c r="O40" s="1742"/>
      <c r="P40" s="1742"/>
      <c r="Q40" s="1742"/>
      <c r="R40" s="1742"/>
    </row>
    <row r="41" spans="1:19" ht="14.25" customHeight="1" x14ac:dyDescent="0.2">
      <c r="A41" s="1742"/>
      <c r="B41" s="1742"/>
      <c r="C41" s="1742"/>
      <c r="D41" s="1742"/>
      <c r="E41" s="1742"/>
      <c r="F41" s="1742"/>
      <c r="G41" s="1742"/>
      <c r="H41" s="1742"/>
      <c r="I41" s="1742"/>
      <c r="J41" s="1742"/>
      <c r="K41" s="1742"/>
      <c r="L41" s="1742"/>
      <c r="M41" s="1742"/>
      <c r="N41" s="1742"/>
      <c r="O41" s="1742"/>
      <c r="P41" s="1742"/>
      <c r="Q41" s="1742"/>
      <c r="R41" s="1742"/>
    </row>
    <row r="42" spans="1:19" ht="14.25" customHeight="1" x14ac:dyDescent="0.2">
      <c r="A42" s="1739" t="s">
        <v>1950</v>
      </c>
      <c r="B42" s="1739"/>
      <c r="C42" s="1739"/>
      <c r="D42" s="1739"/>
      <c r="E42" s="1739"/>
      <c r="F42" s="1739"/>
      <c r="G42" s="1739"/>
      <c r="H42" s="1739"/>
      <c r="I42" s="1739"/>
      <c r="J42" s="1739"/>
      <c r="K42" s="1739"/>
      <c r="L42" s="1739"/>
      <c r="M42" s="1739"/>
      <c r="N42" s="1739"/>
      <c r="O42" s="1739"/>
      <c r="P42" s="1739"/>
      <c r="Q42" s="1739"/>
      <c r="R42" s="1739"/>
    </row>
    <row r="43" spans="1:19" ht="14.25" customHeight="1" x14ac:dyDescent="0.2">
      <c r="A43" s="1647" t="s">
        <v>1949</v>
      </c>
      <c r="B43" s="1647"/>
      <c r="C43" s="1647"/>
      <c r="D43" s="1647"/>
      <c r="E43" s="1647"/>
      <c r="F43" s="1647"/>
      <c r="G43" s="1647"/>
      <c r="H43" s="1647"/>
      <c r="I43" s="1647"/>
      <c r="J43" s="1647"/>
      <c r="K43" s="1647"/>
      <c r="L43" s="1647"/>
      <c r="M43" s="1647"/>
      <c r="N43" s="1647"/>
      <c r="O43" s="1647"/>
      <c r="P43" s="1647"/>
      <c r="Q43" s="1647"/>
      <c r="R43" s="1647"/>
    </row>
    <row r="44" spans="1:19" ht="30" customHeight="1" x14ac:dyDescent="0.2">
      <c r="A44" s="1647"/>
      <c r="B44" s="1647"/>
      <c r="C44" s="1647"/>
      <c r="D44" s="1647"/>
      <c r="E44" s="1647"/>
      <c r="F44" s="1647"/>
      <c r="G44" s="1647"/>
      <c r="H44" s="1647"/>
      <c r="I44" s="1647"/>
      <c r="J44" s="1647"/>
      <c r="K44" s="1647"/>
      <c r="L44" s="1647"/>
      <c r="M44" s="1647"/>
      <c r="N44" s="1647"/>
      <c r="O44" s="1647"/>
      <c r="P44" s="1647"/>
      <c r="Q44" s="1647"/>
      <c r="R44" s="1647"/>
    </row>
    <row r="45" spans="1:19" ht="14.25" customHeight="1" x14ac:dyDescent="0.2">
      <c r="A45" s="1650" t="s">
        <v>2228</v>
      </c>
      <c r="B45" s="1650"/>
      <c r="C45" s="1650"/>
      <c r="D45" s="1650"/>
      <c r="E45" s="1650"/>
      <c r="F45" s="1650"/>
      <c r="G45" s="1650"/>
      <c r="H45" s="1650"/>
      <c r="I45" s="1650"/>
      <c r="J45" s="1650"/>
      <c r="K45" s="1650"/>
      <c r="L45" s="1650"/>
      <c r="M45" s="1650"/>
      <c r="N45" s="1650"/>
      <c r="O45" s="1650"/>
      <c r="P45" s="1650"/>
      <c r="Q45" s="1650"/>
      <c r="R45" s="1650"/>
    </row>
    <row r="46" spans="1:19" ht="14.25" customHeight="1" x14ac:dyDescent="0.2">
      <c r="A46" s="1650"/>
      <c r="B46" s="1650"/>
      <c r="C46" s="1650"/>
      <c r="D46" s="1650"/>
      <c r="E46" s="1650"/>
      <c r="F46" s="1650"/>
      <c r="G46" s="1650"/>
      <c r="H46" s="1650"/>
      <c r="I46" s="1650"/>
      <c r="J46" s="1650"/>
      <c r="K46" s="1650"/>
      <c r="L46" s="1650"/>
      <c r="M46" s="1650"/>
      <c r="N46" s="1650"/>
      <c r="O46" s="1650"/>
      <c r="P46" s="1650"/>
      <c r="Q46" s="1650"/>
      <c r="R46" s="1650"/>
    </row>
    <row r="47" spans="1:19" ht="29.25" customHeight="1" x14ac:dyDescent="0.2">
      <c r="A47" s="1650"/>
      <c r="B47" s="1650"/>
      <c r="C47" s="1650"/>
      <c r="D47" s="1650"/>
      <c r="E47" s="1650"/>
      <c r="F47" s="1650"/>
      <c r="G47" s="1650"/>
      <c r="H47" s="1650"/>
      <c r="I47" s="1650"/>
      <c r="J47" s="1650"/>
      <c r="K47" s="1650"/>
      <c r="L47" s="1650"/>
      <c r="M47" s="1650"/>
      <c r="N47" s="1650"/>
      <c r="O47" s="1650"/>
      <c r="P47" s="1650"/>
      <c r="Q47" s="1650"/>
      <c r="R47" s="1650"/>
    </row>
    <row r="48" spans="1:19" ht="14.25" customHeight="1" x14ac:dyDescent="0.2">
      <c r="A48" s="1743" t="s">
        <v>1439</v>
      </c>
      <c r="B48" s="1743"/>
      <c r="C48" s="1743"/>
      <c r="D48" s="1743"/>
      <c r="E48" s="1743"/>
      <c r="F48" s="1743"/>
      <c r="G48" s="1743"/>
      <c r="H48" s="1743"/>
      <c r="I48" s="1743"/>
      <c r="J48" s="1743"/>
      <c r="K48" s="1743"/>
      <c r="L48" s="1743"/>
      <c r="M48" s="1743"/>
      <c r="N48" s="1743"/>
      <c r="O48" s="1743"/>
      <c r="P48" s="1743"/>
      <c r="Q48" s="1743"/>
      <c r="R48" s="1743"/>
    </row>
    <row r="49" spans="1:19" ht="14.25" customHeight="1" x14ac:dyDescent="0.2">
      <c r="A49" s="1739" t="s">
        <v>1578</v>
      </c>
      <c r="B49" s="1739"/>
      <c r="C49" s="1739"/>
      <c r="D49" s="1739"/>
      <c r="E49" s="1739"/>
      <c r="F49" s="1739"/>
      <c r="G49" s="1739"/>
      <c r="H49" s="1739"/>
      <c r="I49" s="1739"/>
      <c r="J49" s="1739"/>
      <c r="K49" s="1739"/>
      <c r="L49" s="1739"/>
      <c r="M49" s="1739"/>
      <c r="N49" s="1739"/>
      <c r="O49" s="1739"/>
      <c r="P49" s="1739"/>
      <c r="Q49" s="1739"/>
      <c r="R49" s="1739"/>
    </row>
    <row r="50" spans="1:19" ht="14.25" customHeight="1" x14ac:dyDescent="0.2">
      <c r="A50" s="1650" t="s">
        <v>1948</v>
      </c>
      <c r="B50" s="1650"/>
      <c r="C50" s="1650"/>
      <c r="D50" s="1650"/>
      <c r="E50" s="1650"/>
      <c r="F50" s="1650"/>
      <c r="G50" s="1650"/>
      <c r="H50" s="1650"/>
      <c r="I50" s="1650"/>
      <c r="J50" s="1650"/>
      <c r="K50" s="1650"/>
      <c r="L50" s="1650"/>
      <c r="M50" s="1650"/>
      <c r="N50" s="1650"/>
      <c r="O50" s="1650"/>
      <c r="P50" s="1650"/>
      <c r="Q50" s="1650"/>
      <c r="R50" s="1650"/>
    </row>
    <row r="51" spans="1:19" ht="14.25" customHeight="1" x14ac:dyDescent="0.2">
      <c r="A51" s="1650"/>
      <c r="B51" s="1650"/>
      <c r="C51" s="1650"/>
      <c r="D51" s="1650"/>
      <c r="E51" s="1650"/>
      <c r="F51" s="1650"/>
      <c r="G51" s="1650"/>
      <c r="H51" s="1650"/>
      <c r="I51" s="1650"/>
      <c r="J51" s="1650"/>
      <c r="K51" s="1650"/>
      <c r="L51" s="1650"/>
      <c r="M51" s="1650"/>
      <c r="N51" s="1650"/>
      <c r="O51" s="1650"/>
      <c r="P51" s="1650"/>
      <c r="Q51" s="1650"/>
      <c r="R51" s="1650"/>
    </row>
    <row r="52" spans="1:19" ht="15.75" customHeight="1" x14ac:dyDescent="0.2">
      <c r="A52" s="1742" t="s">
        <v>1947</v>
      </c>
      <c r="B52" s="1742"/>
      <c r="C52" s="1742"/>
      <c r="D52" s="1742"/>
      <c r="E52" s="1742"/>
      <c r="F52" s="1742"/>
      <c r="G52" s="1742"/>
      <c r="H52" s="1742"/>
      <c r="I52" s="1742"/>
      <c r="J52" s="1742"/>
      <c r="K52" s="1742"/>
      <c r="L52" s="1742"/>
      <c r="M52" s="1742"/>
      <c r="N52" s="1742"/>
      <c r="O52" s="1742"/>
      <c r="P52" s="1742"/>
      <c r="Q52" s="1742"/>
      <c r="R52" s="1742"/>
    </row>
    <row r="53" spans="1:19" ht="15.75" customHeight="1" x14ac:dyDescent="0.2">
      <c r="A53" s="1742"/>
      <c r="B53" s="1742"/>
      <c r="C53" s="1742"/>
      <c r="D53" s="1742"/>
      <c r="E53" s="1742"/>
      <c r="F53" s="1742"/>
      <c r="G53" s="1742"/>
      <c r="H53" s="1742"/>
      <c r="I53" s="1742"/>
      <c r="J53" s="1742"/>
      <c r="K53" s="1742"/>
      <c r="L53" s="1742"/>
      <c r="M53" s="1742"/>
      <c r="N53" s="1742"/>
      <c r="O53" s="1742"/>
      <c r="P53" s="1742"/>
      <c r="Q53" s="1742"/>
      <c r="R53" s="1742"/>
    </row>
    <row r="54" spans="1:19" ht="15" customHeight="1" x14ac:dyDescent="0.2">
      <c r="A54" s="1737" t="s">
        <v>1946</v>
      </c>
      <c r="B54" s="1737"/>
      <c r="C54" s="1737"/>
      <c r="D54" s="1737"/>
      <c r="E54" s="1737"/>
      <c r="F54" s="1737"/>
      <c r="G54" s="1737"/>
      <c r="H54" s="1737"/>
      <c r="I54" s="1737"/>
      <c r="J54" s="1737"/>
      <c r="K54" s="1737"/>
      <c r="L54" s="1737"/>
      <c r="M54" s="1737"/>
      <c r="N54" s="1737"/>
      <c r="O54" s="1737"/>
      <c r="P54" s="1737"/>
      <c r="Q54" s="1737"/>
      <c r="R54" s="1737"/>
      <c r="S54" s="415"/>
    </row>
    <row r="55" spans="1:19" ht="14.25" customHeight="1" x14ac:dyDescent="0.2">
      <c r="A55" s="1742" t="s">
        <v>1945</v>
      </c>
      <c r="B55" s="1742"/>
      <c r="C55" s="1742"/>
      <c r="D55" s="1742"/>
      <c r="E55" s="1742"/>
      <c r="F55" s="1742"/>
      <c r="G55" s="1742"/>
      <c r="H55" s="1742"/>
      <c r="I55" s="1742"/>
      <c r="J55" s="1742"/>
      <c r="K55" s="1742"/>
      <c r="L55" s="1742"/>
      <c r="M55" s="1742"/>
      <c r="N55" s="1742"/>
      <c r="O55" s="1742"/>
      <c r="P55" s="1742"/>
      <c r="Q55" s="1742"/>
      <c r="R55" s="1742"/>
    </row>
    <row r="56" spans="1:19" ht="14.25" customHeight="1" x14ac:dyDescent="0.2">
      <c r="A56" s="1742" t="s">
        <v>1944</v>
      </c>
      <c r="B56" s="1742"/>
      <c r="C56" s="1742"/>
      <c r="D56" s="1742"/>
      <c r="E56" s="1742"/>
      <c r="F56" s="1742"/>
      <c r="G56" s="1742"/>
      <c r="H56" s="1742"/>
      <c r="I56" s="1742"/>
      <c r="J56" s="1742"/>
      <c r="K56" s="1742"/>
      <c r="L56" s="1742"/>
      <c r="M56" s="1742"/>
      <c r="N56" s="1742"/>
      <c r="O56" s="1742"/>
      <c r="P56" s="1742"/>
      <c r="Q56" s="1742"/>
      <c r="R56" s="1742"/>
    </row>
    <row r="57" spans="1:19" ht="14.25" customHeight="1" x14ac:dyDescent="0.2">
      <c r="A57" s="1742"/>
      <c r="B57" s="1742"/>
      <c r="C57" s="1742"/>
      <c r="D57" s="1742"/>
      <c r="E57" s="1742"/>
      <c r="F57" s="1742"/>
      <c r="G57" s="1742"/>
      <c r="H57" s="1742"/>
      <c r="I57" s="1742"/>
      <c r="J57" s="1742"/>
      <c r="K57" s="1742"/>
      <c r="L57" s="1742"/>
      <c r="M57" s="1742"/>
      <c r="N57" s="1742"/>
      <c r="O57" s="1742"/>
      <c r="P57" s="1742"/>
      <c r="Q57" s="1742"/>
      <c r="R57" s="1742"/>
    </row>
    <row r="58" spans="1:19" ht="15.75" customHeight="1" x14ac:dyDescent="0.2">
      <c r="A58" s="1742" t="s">
        <v>1943</v>
      </c>
      <c r="B58" s="1742"/>
      <c r="C58" s="1742"/>
      <c r="D58" s="1742"/>
      <c r="E58" s="1742"/>
      <c r="F58" s="1742"/>
      <c r="G58" s="1742"/>
      <c r="H58" s="1742"/>
      <c r="I58" s="1742"/>
      <c r="J58" s="1742"/>
      <c r="K58" s="1742"/>
      <c r="L58" s="1742"/>
      <c r="M58" s="1742"/>
      <c r="N58" s="1742"/>
      <c r="O58" s="1742"/>
      <c r="P58" s="1742"/>
      <c r="Q58" s="1742"/>
      <c r="R58" s="1742"/>
    </row>
    <row r="59" spans="1:19" ht="15.75" customHeight="1" x14ac:dyDescent="0.2">
      <c r="A59" s="1742"/>
      <c r="B59" s="1742"/>
      <c r="C59" s="1742"/>
      <c r="D59" s="1742"/>
      <c r="E59" s="1742"/>
      <c r="F59" s="1742"/>
      <c r="G59" s="1742"/>
      <c r="H59" s="1742"/>
      <c r="I59" s="1742"/>
      <c r="J59" s="1742"/>
      <c r="K59" s="1742"/>
      <c r="L59" s="1742"/>
      <c r="M59" s="1742"/>
      <c r="N59" s="1742"/>
      <c r="O59" s="1742"/>
      <c r="P59" s="1742"/>
      <c r="Q59" s="1742"/>
      <c r="R59" s="1742"/>
    </row>
    <row r="60" spans="1:19" ht="15.75" customHeight="1" x14ac:dyDescent="0.2">
      <c r="A60" s="1742" t="s">
        <v>1942</v>
      </c>
      <c r="B60" s="1742"/>
      <c r="C60" s="1742"/>
      <c r="D60" s="1742"/>
      <c r="E60" s="1742"/>
      <c r="F60" s="1742"/>
      <c r="G60" s="1742"/>
      <c r="H60" s="1742"/>
      <c r="I60" s="1742"/>
      <c r="J60" s="1742"/>
      <c r="K60" s="1742"/>
      <c r="L60" s="1742"/>
      <c r="M60" s="1742"/>
      <c r="N60" s="1742"/>
      <c r="O60" s="1742"/>
      <c r="P60" s="1742"/>
      <c r="Q60" s="1742"/>
      <c r="R60" s="1742"/>
    </row>
    <row r="61" spans="1:19" ht="14.25" customHeight="1" x14ac:dyDescent="0.2">
      <c r="A61" s="1742" t="s">
        <v>1941</v>
      </c>
      <c r="B61" s="1742"/>
      <c r="C61" s="1742"/>
      <c r="D61" s="1742"/>
      <c r="E61" s="1742"/>
      <c r="F61" s="1742"/>
      <c r="G61" s="1742"/>
      <c r="H61" s="1742"/>
      <c r="I61" s="1742"/>
      <c r="J61" s="1742"/>
      <c r="K61" s="1742"/>
      <c r="L61" s="1742"/>
      <c r="M61" s="1742"/>
      <c r="N61" s="1742"/>
      <c r="O61" s="1742"/>
      <c r="P61" s="1742"/>
      <c r="Q61" s="1742"/>
      <c r="R61" s="1742"/>
    </row>
    <row r="62" spans="1:19" ht="14.25" customHeight="1" x14ac:dyDescent="0.2">
      <c r="A62" s="1742"/>
      <c r="B62" s="1742"/>
      <c r="C62" s="1742"/>
      <c r="D62" s="1742"/>
      <c r="E62" s="1742"/>
      <c r="F62" s="1742"/>
      <c r="G62" s="1742"/>
      <c r="H62" s="1742"/>
      <c r="I62" s="1742"/>
      <c r="J62" s="1742"/>
      <c r="K62" s="1742"/>
      <c r="L62" s="1742"/>
      <c r="M62" s="1742"/>
      <c r="N62" s="1742"/>
      <c r="O62" s="1742"/>
      <c r="P62" s="1742"/>
      <c r="Q62" s="1742"/>
      <c r="R62" s="1742"/>
    </row>
    <row r="63" spans="1:19" ht="15.75" customHeight="1" x14ac:dyDescent="0.2">
      <c r="A63" s="1742" t="s">
        <v>1940</v>
      </c>
      <c r="B63" s="1742"/>
      <c r="C63" s="1742"/>
      <c r="D63" s="1742"/>
      <c r="E63" s="1742"/>
      <c r="F63" s="1742"/>
      <c r="G63" s="1742"/>
      <c r="H63" s="1742"/>
      <c r="I63" s="1742"/>
      <c r="J63" s="1742"/>
      <c r="K63" s="1742"/>
      <c r="L63" s="1742"/>
      <c r="M63" s="1742"/>
      <c r="N63" s="1742"/>
      <c r="O63" s="1742"/>
      <c r="P63" s="1742"/>
      <c r="Q63" s="1742"/>
      <c r="R63" s="1742"/>
    </row>
    <row r="64" spans="1:19" ht="15.75" customHeight="1" x14ac:dyDescent="0.2">
      <c r="A64" s="1742"/>
      <c r="B64" s="1742"/>
      <c r="C64" s="1742"/>
      <c r="D64" s="1742"/>
      <c r="E64" s="1742"/>
      <c r="F64" s="1742"/>
      <c r="G64" s="1742"/>
      <c r="H64" s="1742"/>
      <c r="I64" s="1742"/>
      <c r="J64" s="1742"/>
      <c r="K64" s="1742"/>
      <c r="L64" s="1742"/>
      <c r="M64" s="1742"/>
      <c r="N64" s="1742"/>
      <c r="O64" s="1742"/>
      <c r="P64" s="1742"/>
      <c r="Q64" s="1742"/>
      <c r="R64" s="1742"/>
    </row>
    <row r="65" spans="1:18" ht="15.75" customHeight="1" x14ac:dyDescent="0.2">
      <c r="A65" s="1737" t="s">
        <v>1643</v>
      </c>
      <c r="B65" s="1737"/>
      <c r="C65" s="1737"/>
      <c r="D65" s="1737"/>
      <c r="E65" s="1737"/>
      <c r="F65" s="1737"/>
      <c r="G65" s="1737"/>
      <c r="H65" s="1737"/>
      <c r="I65" s="1737"/>
      <c r="J65" s="1737"/>
      <c r="K65" s="1737"/>
      <c r="L65" s="1737"/>
      <c r="M65" s="1737"/>
      <c r="N65" s="1737"/>
      <c r="O65" s="1737"/>
      <c r="P65" s="1737"/>
      <c r="Q65" s="1737"/>
      <c r="R65" s="1737"/>
    </row>
    <row r="66" spans="1:18" ht="15.75" customHeight="1" x14ac:dyDescent="0.2">
      <c r="A66" s="1737"/>
      <c r="B66" s="1737"/>
      <c r="C66" s="1737"/>
      <c r="D66" s="1737"/>
      <c r="E66" s="1737"/>
      <c r="F66" s="1737"/>
      <c r="G66" s="1737"/>
      <c r="H66" s="1737"/>
      <c r="I66" s="1737"/>
      <c r="J66" s="1737"/>
      <c r="K66" s="1737"/>
      <c r="L66" s="1737"/>
      <c r="M66" s="1737"/>
      <c r="N66" s="1737"/>
      <c r="O66" s="1737"/>
      <c r="P66" s="1737"/>
      <c r="Q66" s="1737"/>
      <c r="R66" s="1737"/>
    </row>
    <row r="67" spans="1:18" ht="15.75" customHeight="1" x14ac:dyDescent="0.2">
      <c r="A67" s="1737" t="s">
        <v>1645</v>
      </c>
      <c r="B67" s="1737"/>
      <c r="C67" s="1737"/>
      <c r="D67" s="1737"/>
      <c r="E67" s="1737"/>
      <c r="F67" s="1737"/>
      <c r="G67" s="1737"/>
      <c r="H67" s="1737"/>
      <c r="I67" s="1737"/>
      <c r="J67" s="1737"/>
      <c r="K67" s="1737"/>
      <c r="L67" s="1737"/>
      <c r="M67" s="1737"/>
      <c r="N67" s="1737"/>
      <c r="O67" s="1737"/>
      <c r="P67" s="1737"/>
      <c r="Q67" s="1737"/>
      <c r="R67" s="1737"/>
    </row>
    <row r="68" spans="1:18" ht="15.75" customHeight="1" x14ac:dyDescent="0.2">
      <c r="A68" s="1737"/>
      <c r="B68" s="1737"/>
      <c r="C68" s="1737"/>
      <c r="D68" s="1737"/>
      <c r="E68" s="1737"/>
      <c r="F68" s="1737"/>
      <c r="G68" s="1737"/>
      <c r="H68" s="1737"/>
      <c r="I68" s="1737"/>
      <c r="J68" s="1737"/>
      <c r="K68" s="1737"/>
      <c r="L68" s="1737"/>
      <c r="M68" s="1737"/>
      <c r="N68" s="1737"/>
      <c r="O68" s="1737"/>
      <c r="P68" s="1737"/>
      <c r="Q68" s="1737"/>
      <c r="R68" s="1737"/>
    </row>
    <row r="69" spans="1:18" ht="10.5" customHeight="1" x14ac:dyDescent="0.2">
      <c r="A69" s="1737"/>
      <c r="B69" s="1737"/>
      <c r="C69" s="1737"/>
      <c r="D69" s="1737"/>
      <c r="E69" s="1737"/>
      <c r="F69" s="1737"/>
      <c r="G69" s="1737"/>
      <c r="H69" s="1737"/>
      <c r="I69" s="1737"/>
      <c r="J69" s="1737"/>
      <c r="K69" s="1737"/>
      <c r="L69" s="1737"/>
      <c r="M69" s="1737"/>
      <c r="N69" s="1737"/>
      <c r="O69" s="1737"/>
      <c r="P69" s="1737"/>
      <c r="Q69" s="1737"/>
      <c r="R69" s="1737"/>
    </row>
    <row r="70" spans="1:18" ht="15.75" customHeight="1" x14ac:dyDescent="0.2">
      <c r="A70" s="1737" t="s">
        <v>1939</v>
      </c>
      <c r="B70" s="1737"/>
      <c r="C70" s="1737"/>
      <c r="D70" s="1737"/>
      <c r="E70" s="1737"/>
      <c r="F70" s="1737"/>
      <c r="G70" s="1737"/>
      <c r="H70" s="1737"/>
      <c r="I70" s="1737"/>
      <c r="J70" s="1737"/>
      <c r="K70" s="1737"/>
      <c r="L70" s="1737"/>
      <c r="M70" s="1737"/>
      <c r="N70" s="1737"/>
      <c r="O70" s="1737"/>
      <c r="P70" s="1737"/>
      <c r="Q70" s="1737"/>
      <c r="R70" s="1737"/>
    </row>
    <row r="71" spans="1:18" ht="6.75" customHeight="1" x14ac:dyDescent="0.2">
      <c r="A71" s="1737"/>
      <c r="B71" s="1737"/>
      <c r="C71" s="1737"/>
      <c r="D71" s="1737"/>
      <c r="E71" s="1737"/>
      <c r="F71" s="1737"/>
      <c r="G71" s="1737"/>
      <c r="H71" s="1737"/>
      <c r="I71" s="1737"/>
      <c r="J71" s="1737"/>
      <c r="K71" s="1737"/>
      <c r="L71" s="1737"/>
      <c r="M71" s="1737"/>
      <c r="N71" s="1737"/>
      <c r="O71" s="1737"/>
      <c r="P71" s="1737"/>
      <c r="Q71" s="1737"/>
      <c r="R71" s="1737"/>
    </row>
    <row r="72" spans="1:18" ht="15.75" customHeight="1" x14ac:dyDescent="0.2">
      <c r="A72" s="1737" t="s">
        <v>1938</v>
      </c>
      <c r="B72" s="1737"/>
      <c r="C72" s="1737"/>
      <c r="D72" s="1737"/>
      <c r="E72" s="1737"/>
      <c r="F72" s="1737"/>
      <c r="G72" s="1737"/>
      <c r="H72" s="1737"/>
      <c r="I72" s="1737"/>
      <c r="J72" s="1737"/>
      <c r="K72" s="1737"/>
      <c r="L72" s="1737"/>
      <c r="M72" s="1737"/>
      <c r="N72" s="1737"/>
      <c r="O72" s="1737"/>
      <c r="P72" s="1737"/>
      <c r="Q72" s="1737"/>
      <c r="R72" s="1737"/>
    </row>
    <row r="73" spans="1:18" ht="15" customHeight="1" x14ac:dyDescent="0.2">
      <c r="A73" s="1737"/>
      <c r="B73" s="1737"/>
      <c r="C73" s="1737"/>
      <c r="D73" s="1737"/>
      <c r="E73" s="1737"/>
      <c r="F73" s="1737"/>
      <c r="G73" s="1737"/>
      <c r="H73" s="1737"/>
      <c r="I73" s="1737"/>
      <c r="J73" s="1737"/>
      <c r="K73" s="1737"/>
      <c r="L73" s="1737"/>
      <c r="M73" s="1737"/>
      <c r="N73" s="1737"/>
      <c r="O73" s="1737"/>
      <c r="P73" s="1737"/>
      <c r="Q73" s="1737"/>
      <c r="R73" s="1737"/>
    </row>
    <row r="74" spans="1:18" ht="15" customHeight="1" x14ac:dyDescent="0.2">
      <c r="A74" s="1737" t="s">
        <v>1937</v>
      </c>
      <c r="B74" s="1737"/>
      <c r="C74" s="1737"/>
      <c r="D74" s="1737"/>
      <c r="E74" s="1737"/>
      <c r="F74" s="1737"/>
      <c r="G74" s="1737"/>
      <c r="H74" s="1737"/>
      <c r="I74" s="1737"/>
      <c r="J74" s="1737"/>
      <c r="K74" s="1737"/>
      <c r="L74" s="1737"/>
      <c r="M74" s="1737"/>
      <c r="N74" s="1737"/>
      <c r="O74" s="1737"/>
      <c r="P74" s="1737"/>
      <c r="Q74" s="1737"/>
      <c r="R74" s="1737"/>
    </row>
    <row r="75" spans="1:18" ht="15" customHeight="1" x14ac:dyDescent="0.2">
      <c r="A75" s="1737"/>
      <c r="B75" s="1737"/>
      <c r="C75" s="1737"/>
      <c r="D75" s="1737"/>
      <c r="E75" s="1737"/>
      <c r="F75" s="1737"/>
      <c r="G75" s="1737"/>
      <c r="H75" s="1737"/>
      <c r="I75" s="1737"/>
      <c r="J75" s="1737"/>
      <c r="K75" s="1737"/>
      <c r="L75" s="1737"/>
      <c r="M75" s="1737"/>
      <c r="N75" s="1737"/>
      <c r="O75" s="1737"/>
      <c r="P75" s="1737"/>
      <c r="Q75" s="1737"/>
      <c r="R75" s="1737"/>
    </row>
    <row r="76" spans="1:18" ht="15.75" customHeight="1" x14ac:dyDescent="0.2">
      <c r="A76" s="1737" t="s">
        <v>1866</v>
      </c>
      <c r="B76" s="1737"/>
      <c r="C76" s="1737"/>
      <c r="D76" s="1737"/>
      <c r="E76" s="1737"/>
      <c r="F76" s="1737"/>
      <c r="G76" s="1737"/>
      <c r="H76" s="1737"/>
      <c r="I76" s="1737"/>
      <c r="J76" s="1737"/>
      <c r="K76" s="1737"/>
      <c r="L76" s="1737"/>
      <c r="M76" s="1737"/>
      <c r="N76" s="1737"/>
      <c r="O76" s="1737"/>
      <c r="P76" s="1737"/>
      <c r="Q76" s="1737"/>
      <c r="R76" s="1737"/>
    </row>
    <row r="77" spans="1:18" ht="15.75" customHeight="1" x14ac:dyDescent="0.2">
      <c r="A77" s="1737"/>
      <c r="B77" s="1737"/>
      <c r="C77" s="1737"/>
      <c r="D77" s="1737"/>
      <c r="E77" s="1737"/>
      <c r="F77" s="1737"/>
      <c r="G77" s="1737"/>
      <c r="H77" s="1737"/>
      <c r="I77" s="1737"/>
      <c r="J77" s="1737"/>
      <c r="K77" s="1737"/>
      <c r="L77" s="1737"/>
      <c r="M77" s="1737"/>
      <c r="N77" s="1737"/>
      <c r="O77" s="1737"/>
      <c r="P77" s="1737"/>
      <c r="Q77" s="1737"/>
      <c r="R77" s="1737"/>
    </row>
    <row r="78" spans="1:18" ht="30.75" customHeight="1" x14ac:dyDescent="0.2">
      <c r="A78" s="1737" t="s">
        <v>2001</v>
      </c>
      <c r="B78" s="1737"/>
      <c r="C78" s="1737"/>
      <c r="D78" s="1737"/>
      <c r="E78" s="1737"/>
      <c r="F78" s="1737"/>
      <c r="G78" s="1737"/>
      <c r="H78" s="1737"/>
      <c r="I78" s="1737"/>
      <c r="J78" s="1737"/>
      <c r="K78" s="1737"/>
      <c r="L78" s="1737"/>
      <c r="M78" s="1737"/>
      <c r="N78" s="1737"/>
      <c r="O78" s="1737"/>
      <c r="P78" s="1737"/>
      <c r="Q78" s="1737"/>
      <c r="R78" s="1737"/>
    </row>
    <row r="79" spans="1:18" ht="15.75" customHeight="1" x14ac:dyDescent="0.2">
      <c r="A79" s="1737" t="s">
        <v>1936</v>
      </c>
      <c r="B79" s="1737"/>
      <c r="C79" s="1737"/>
      <c r="D79" s="1737"/>
      <c r="E79" s="1737"/>
      <c r="F79" s="1737"/>
      <c r="G79" s="1737"/>
      <c r="H79" s="1737"/>
      <c r="I79" s="1737"/>
      <c r="J79" s="1737"/>
      <c r="K79" s="1737"/>
      <c r="L79" s="1737"/>
      <c r="M79" s="1737"/>
      <c r="N79" s="1737"/>
      <c r="O79" s="1737"/>
      <c r="P79" s="1737"/>
      <c r="Q79" s="1737"/>
      <c r="R79" s="1737"/>
    </row>
    <row r="80" spans="1:18" s="1291" customFormat="1" ht="15" customHeight="1" x14ac:dyDescent="0.2">
      <c r="A80" s="1291" t="s">
        <v>1879</v>
      </c>
    </row>
    <row r="81" spans="1:18" s="1291" customFormat="1" ht="15" customHeight="1" x14ac:dyDescent="0.2">
      <c r="A81" s="1291" t="s">
        <v>1881</v>
      </c>
    </row>
    <row r="82" spans="1:18" s="1291" customFormat="1" ht="15" customHeight="1" x14ac:dyDescent="0.2">
      <c r="A82" s="1291" t="s">
        <v>1886</v>
      </c>
    </row>
    <row r="83" spans="1:18" s="1291" customFormat="1" ht="15" customHeight="1" x14ac:dyDescent="0.2">
      <c r="A83" s="1291" t="s">
        <v>1888</v>
      </c>
    </row>
    <row r="84" spans="1:18" s="1291" customFormat="1" ht="15" customHeight="1" x14ac:dyDescent="0.2">
      <c r="A84" s="1291" t="s">
        <v>1890</v>
      </c>
    </row>
    <row r="85" spans="1:18" s="1291" customFormat="1" ht="15" customHeight="1" x14ac:dyDescent="0.2">
      <c r="A85" s="1291" t="s">
        <v>1892</v>
      </c>
    </row>
    <row r="86" spans="1:18" s="1291" customFormat="1" ht="15" customHeight="1" x14ac:dyDescent="0.2">
      <c r="A86" s="1291" t="s">
        <v>1894</v>
      </c>
    </row>
    <row r="87" spans="1:18" s="1291" customFormat="1" ht="15" customHeight="1" x14ac:dyDescent="0.2">
      <c r="A87" s="1291" t="s">
        <v>1895</v>
      </c>
    </row>
    <row r="88" spans="1:18" s="1291" customFormat="1" ht="15" customHeight="1" x14ac:dyDescent="0.2">
      <c r="A88" s="1291" t="s">
        <v>1900</v>
      </c>
    </row>
    <row r="89" spans="1:18" s="1291" customFormat="1" ht="15.75" customHeight="1" x14ac:dyDescent="0.2">
      <c r="A89" s="1737" t="s">
        <v>1935</v>
      </c>
      <c r="B89" s="1737"/>
      <c r="C89" s="1737"/>
      <c r="D89" s="1737"/>
      <c r="E89" s="1737"/>
      <c r="F89" s="1737"/>
      <c r="G89" s="1737"/>
      <c r="H89" s="1737"/>
      <c r="I89" s="1737"/>
      <c r="J89" s="1737"/>
      <c r="K89" s="1737"/>
      <c r="L89" s="1737"/>
      <c r="M89" s="1737"/>
      <c r="N89" s="1737"/>
      <c r="O89" s="1737"/>
      <c r="P89" s="1737"/>
      <c r="Q89" s="1737"/>
      <c r="R89" s="1737"/>
    </row>
    <row r="90" spans="1:18" s="1291" customFormat="1" ht="15" customHeight="1" x14ac:dyDescent="0.2">
      <c r="A90" s="1739" t="s">
        <v>1934</v>
      </c>
      <c r="B90" s="1739"/>
      <c r="C90" s="1739"/>
      <c r="D90" s="1739"/>
      <c r="E90" s="1739"/>
      <c r="F90" s="1739"/>
      <c r="G90" s="1739"/>
      <c r="H90" s="1739"/>
      <c r="I90" s="1739"/>
      <c r="J90" s="1739"/>
      <c r="K90" s="1739"/>
      <c r="L90" s="1739"/>
      <c r="M90" s="1739"/>
      <c r="N90" s="1739"/>
      <c r="O90" s="1739"/>
      <c r="P90" s="1739"/>
      <c r="Q90" s="1739"/>
      <c r="R90" s="1739"/>
    </row>
    <row r="91" spans="1:18" s="1291" customFormat="1" ht="29.25" customHeight="1" x14ac:dyDescent="0.2">
      <c r="A91" s="1737" t="s">
        <v>1914</v>
      </c>
      <c r="B91" s="1737"/>
      <c r="C91" s="1737"/>
      <c r="D91" s="1737"/>
      <c r="E91" s="1737"/>
      <c r="F91" s="1737"/>
      <c r="G91" s="1737"/>
      <c r="H91" s="1737"/>
      <c r="I91" s="1737"/>
      <c r="J91" s="1737"/>
      <c r="K91" s="1737"/>
      <c r="L91" s="1737"/>
      <c r="M91" s="1737"/>
      <c r="N91" s="1737"/>
      <c r="O91" s="1737"/>
      <c r="P91" s="1737"/>
      <c r="Q91" s="1737"/>
      <c r="R91" s="1737"/>
    </row>
    <row r="92" spans="1:18" s="1291" customFormat="1" ht="15" customHeight="1" x14ac:dyDescent="0.2">
      <c r="A92" s="1739" t="s">
        <v>1920</v>
      </c>
      <c r="B92" s="1739"/>
      <c r="C92" s="1739"/>
      <c r="D92" s="1739"/>
      <c r="E92" s="1739"/>
      <c r="F92" s="1739"/>
      <c r="G92" s="1739"/>
      <c r="H92" s="1739"/>
      <c r="I92" s="1739"/>
      <c r="J92" s="1739"/>
      <c r="K92" s="1739"/>
      <c r="L92" s="1739"/>
      <c r="M92" s="1739"/>
      <c r="N92" s="1739"/>
      <c r="O92" s="1739"/>
      <c r="P92" s="1739"/>
      <c r="Q92" s="1739"/>
      <c r="R92" s="1739"/>
    </row>
    <row r="93" spans="1:18" s="1291" customFormat="1" ht="15" customHeight="1" x14ac:dyDescent="0.2">
      <c r="A93" s="1739" t="s">
        <v>1922</v>
      </c>
      <c r="B93" s="1739"/>
      <c r="C93" s="1739"/>
      <c r="D93" s="1739"/>
      <c r="E93" s="1739"/>
      <c r="F93" s="1739"/>
      <c r="G93" s="1739"/>
      <c r="H93" s="1739"/>
      <c r="I93" s="1739"/>
      <c r="J93" s="1739"/>
      <c r="K93" s="1739"/>
      <c r="L93" s="1739"/>
      <c r="M93" s="1739"/>
      <c r="N93" s="1739"/>
      <c r="O93" s="1739"/>
      <c r="P93" s="1739"/>
      <c r="Q93" s="1739"/>
      <c r="R93" s="1739"/>
    </row>
    <row r="94" spans="1:18" s="1291" customFormat="1" ht="15" customHeight="1" x14ac:dyDescent="0.2">
      <c r="A94" s="1291" t="s">
        <v>1928</v>
      </c>
    </row>
    <row r="95" spans="1:18" s="1291" customFormat="1" ht="15" customHeight="1" x14ac:dyDescent="0.2">
      <c r="A95" s="1291" t="s">
        <v>1933</v>
      </c>
    </row>
    <row r="96" spans="1:18" s="1291" customFormat="1" ht="30" customHeight="1" x14ac:dyDescent="0.2">
      <c r="A96" s="1737" t="s">
        <v>1965</v>
      </c>
      <c r="B96" s="1737"/>
      <c r="C96" s="1737"/>
      <c r="D96" s="1737"/>
      <c r="E96" s="1737"/>
      <c r="F96" s="1737"/>
      <c r="G96" s="1737"/>
      <c r="H96" s="1737"/>
      <c r="I96" s="1737"/>
      <c r="J96" s="1737"/>
      <c r="K96" s="1737"/>
      <c r="L96" s="1737"/>
      <c r="M96" s="1737"/>
      <c r="N96" s="1737"/>
      <c r="O96" s="1737"/>
      <c r="P96" s="1737"/>
      <c r="Q96" s="1737"/>
      <c r="R96" s="1737"/>
    </row>
    <row r="97" spans="1:18" s="1291" customFormat="1" ht="30" customHeight="1" x14ac:dyDescent="0.2">
      <c r="A97" s="1737" t="s">
        <v>1972</v>
      </c>
      <c r="B97" s="1737"/>
      <c r="C97" s="1737"/>
      <c r="D97" s="1737"/>
      <c r="E97" s="1737"/>
      <c r="F97" s="1737"/>
      <c r="G97" s="1737"/>
      <c r="H97" s="1737"/>
      <c r="I97" s="1737"/>
      <c r="J97" s="1737"/>
      <c r="K97" s="1737"/>
      <c r="L97" s="1737"/>
      <c r="M97" s="1737"/>
      <c r="N97" s="1737"/>
      <c r="O97" s="1737"/>
      <c r="P97" s="1737"/>
      <c r="Q97" s="1737"/>
      <c r="R97" s="1737"/>
    </row>
    <row r="98" spans="1:18" s="1291" customFormat="1" ht="30" customHeight="1" x14ac:dyDescent="0.2">
      <c r="A98" s="1737" t="s">
        <v>1982</v>
      </c>
      <c r="B98" s="1737"/>
      <c r="C98" s="1737"/>
      <c r="D98" s="1737"/>
      <c r="E98" s="1737"/>
      <c r="F98" s="1737"/>
      <c r="G98" s="1737"/>
      <c r="H98" s="1737"/>
      <c r="I98" s="1737"/>
      <c r="J98" s="1737"/>
      <c r="K98" s="1737"/>
      <c r="L98" s="1737"/>
      <c r="M98" s="1737"/>
      <c r="N98" s="1737"/>
      <c r="O98" s="1737"/>
      <c r="P98" s="1737"/>
      <c r="Q98" s="1737"/>
      <c r="R98" s="1737"/>
    </row>
    <row r="99" spans="1:18" s="1291" customFormat="1" ht="30" customHeight="1" x14ac:dyDescent="0.2">
      <c r="A99" s="1737" t="s">
        <v>1976</v>
      </c>
      <c r="B99" s="1737"/>
      <c r="C99" s="1737"/>
      <c r="D99" s="1737"/>
      <c r="E99" s="1737"/>
      <c r="F99" s="1737"/>
      <c r="G99" s="1737"/>
      <c r="H99" s="1737"/>
      <c r="I99" s="1737"/>
      <c r="J99" s="1737"/>
      <c r="K99" s="1737"/>
      <c r="L99" s="1737"/>
      <c r="M99" s="1737"/>
      <c r="N99" s="1737"/>
      <c r="O99" s="1737"/>
      <c r="P99" s="1737"/>
      <c r="Q99" s="1737"/>
      <c r="R99" s="1737"/>
    </row>
    <row r="100" spans="1:18" s="1291" customFormat="1" ht="30" customHeight="1" x14ac:dyDescent="0.2">
      <c r="A100" s="1737" t="s">
        <v>1983</v>
      </c>
      <c r="B100" s="1737"/>
      <c r="C100" s="1737"/>
      <c r="D100" s="1737"/>
      <c r="E100" s="1737"/>
      <c r="F100" s="1737"/>
      <c r="G100" s="1737"/>
      <c r="H100" s="1737"/>
      <c r="I100" s="1737"/>
      <c r="J100" s="1737"/>
      <c r="K100" s="1737"/>
      <c r="L100" s="1737"/>
      <c r="M100" s="1737"/>
      <c r="N100" s="1737"/>
      <c r="O100" s="1737"/>
      <c r="P100" s="1737"/>
      <c r="Q100" s="1737"/>
      <c r="R100" s="1737"/>
    </row>
    <row r="101" spans="1:18" s="1291" customFormat="1" ht="15.75" customHeight="1" x14ac:dyDescent="0.2">
      <c r="A101" s="1737" t="s">
        <v>2036</v>
      </c>
      <c r="B101" s="1737"/>
      <c r="C101" s="1737"/>
      <c r="D101" s="1737"/>
      <c r="E101" s="1737"/>
      <c r="F101" s="1737"/>
      <c r="G101" s="1737"/>
      <c r="H101" s="1737"/>
      <c r="I101" s="1737"/>
      <c r="J101" s="1737"/>
      <c r="K101" s="1737"/>
      <c r="L101" s="1737"/>
      <c r="M101" s="1737"/>
      <c r="N101" s="1737"/>
      <c r="O101" s="1737"/>
      <c r="P101" s="1737"/>
      <c r="Q101" s="1737"/>
      <c r="R101" s="1737"/>
    </row>
    <row r="102" spans="1:18" s="1291" customFormat="1" ht="15.75" customHeight="1" x14ac:dyDescent="0.2">
      <c r="A102" s="1737" t="s">
        <v>1985</v>
      </c>
      <c r="B102" s="1737"/>
      <c r="C102" s="1737"/>
      <c r="D102" s="1737"/>
      <c r="E102" s="1737"/>
      <c r="F102" s="1737"/>
      <c r="G102" s="1737"/>
      <c r="H102" s="1737"/>
      <c r="I102" s="1737"/>
      <c r="J102" s="1737"/>
      <c r="K102" s="1737"/>
      <c r="L102" s="1737"/>
      <c r="M102" s="1737"/>
      <c r="N102" s="1737"/>
      <c r="O102" s="1737"/>
      <c r="P102" s="1737"/>
      <c r="Q102" s="1737"/>
      <c r="R102" s="1737"/>
    </row>
    <row r="103" spans="1:18" s="1291" customFormat="1" ht="15.75" customHeight="1" x14ac:dyDescent="0.2">
      <c r="A103" s="1737" t="s">
        <v>1989</v>
      </c>
      <c r="B103" s="1737"/>
      <c r="C103" s="1737"/>
      <c r="D103" s="1737"/>
      <c r="E103" s="1737"/>
      <c r="F103" s="1737"/>
      <c r="G103" s="1737"/>
      <c r="H103" s="1737"/>
      <c r="I103" s="1737"/>
      <c r="J103" s="1737"/>
      <c r="K103" s="1737"/>
      <c r="L103" s="1737"/>
      <c r="M103" s="1737"/>
      <c r="N103" s="1737"/>
      <c r="O103" s="1737"/>
      <c r="P103" s="1737"/>
      <c r="Q103" s="1737"/>
      <c r="R103" s="1737"/>
    </row>
    <row r="104" spans="1:18" s="1291" customFormat="1" ht="30.75" customHeight="1" x14ac:dyDescent="0.2">
      <c r="A104" s="1737" t="s">
        <v>1992</v>
      </c>
      <c r="B104" s="1737"/>
      <c r="C104" s="1737"/>
      <c r="D104" s="1737"/>
      <c r="E104" s="1737"/>
      <c r="F104" s="1737"/>
      <c r="G104" s="1737"/>
      <c r="H104" s="1737"/>
      <c r="I104" s="1737"/>
      <c r="J104" s="1737"/>
      <c r="K104" s="1737"/>
      <c r="L104" s="1737"/>
      <c r="M104" s="1737"/>
      <c r="N104" s="1737"/>
      <c r="O104" s="1737"/>
      <c r="P104" s="1737"/>
      <c r="Q104" s="1737"/>
      <c r="R104" s="1737"/>
    </row>
    <row r="105" spans="1:18" s="1291" customFormat="1" ht="15.75" customHeight="1" x14ac:dyDescent="0.2">
      <c r="A105" s="1737" t="s">
        <v>2002</v>
      </c>
      <c r="B105" s="1737"/>
      <c r="C105" s="1737"/>
      <c r="D105" s="1737"/>
      <c r="E105" s="1737"/>
      <c r="F105" s="1737"/>
      <c r="G105" s="1737"/>
      <c r="H105" s="1737"/>
      <c r="I105" s="1737"/>
      <c r="J105" s="1737"/>
      <c r="K105" s="1737"/>
      <c r="L105" s="1737"/>
      <c r="M105" s="1737"/>
      <c r="N105" s="1737"/>
      <c r="O105" s="1737"/>
      <c r="P105" s="1737"/>
      <c r="Q105" s="1737"/>
      <c r="R105" s="1737"/>
    </row>
    <row r="106" spans="1:18" s="1291" customFormat="1" ht="15.75" customHeight="1" x14ac:dyDescent="0.2">
      <c r="A106" s="1737" t="s">
        <v>2003</v>
      </c>
      <c r="B106" s="1737"/>
      <c r="C106" s="1737"/>
      <c r="D106" s="1737"/>
      <c r="E106" s="1737"/>
      <c r="F106" s="1737"/>
      <c r="G106" s="1737"/>
      <c r="H106" s="1737"/>
      <c r="I106" s="1737"/>
      <c r="J106" s="1737"/>
      <c r="K106" s="1737"/>
      <c r="L106" s="1737"/>
      <c r="M106" s="1737"/>
      <c r="N106" s="1737"/>
      <c r="O106" s="1737"/>
      <c r="P106" s="1737"/>
      <c r="Q106" s="1737"/>
      <c r="R106" s="1737"/>
    </row>
    <row r="107" spans="1:18" s="1291" customFormat="1" ht="15.75" customHeight="1" x14ac:dyDescent="0.2">
      <c r="A107" s="1737" t="s">
        <v>2004</v>
      </c>
      <c r="B107" s="1737"/>
      <c r="C107" s="1737"/>
      <c r="D107" s="1737"/>
      <c r="E107" s="1737"/>
      <c r="F107" s="1737"/>
      <c r="G107" s="1737"/>
      <c r="H107" s="1737"/>
      <c r="I107" s="1737"/>
      <c r="J107" s="1737"/>
      <c r="K107" s="1737"/>
      <c r="L107" s="1737"/>
      <c r="M107" s="1737"/>
      <c r="N107" s="1737"/>
      <c r="O107" s="1737"/>
      <c r="P107" s="1737"/>
      <c r="Q107" s="1737"/>
      <c r="R107" s="1737"/>
    </row>
    <row r="108" spans="1:18" s="1291" customFormat="1" ht="15.75" customHeight="1" x14ac:dyDescent="0.2">
      <c r="A108" s="1737" t="s">
        <v>2005</v>
      </c>
      <c r="B108" s="1737"/>
      <c r="C108" s="1737"/>
      <c r="D108" s="1737"/>
      <c r="E108" s="1737"/>
      <c r="F108" s="1737"/>
      <c r="G108" s="1737"/>
      <c r="H108" s="1737"/>
      <c r="I108" s="1737"/>
      <c r="J108" s="1737"/>
      <c r="K108" s="1737"/>
      <c r="L108" s="1737"/>
      <c r="M108" s="1737"/>
      <c r="N108" s="1737"/>
      <c r="O108" s="1737"/>
      <c r="P108" s="1737"/>
      <c r="Q108" s="1737"/>
      <c r="R108" s="1737"/>
    </row>
    <row r="109" spans="1:18" s="1291" customFormat="1" ht="15.75" customHeight="1" x14ac:dyDescent="0.2">
      <c r="A109" s="1737" t="s">
        <v>2006</v>
      </c>
      <c r="B109" s="1737"/>
      <c r="C109" s="1737"/>
      <c r="D109" s="1737"/>
      <c r="E109" s="1737"/>
      <c r="F109" s="1737"/>
      <c r="G109" s="1737"/>
      <c r="H109" s="1737"/>
      <c r="I109" s="1737"/>
      <c r="J109" s="1737"/>
      <c r="K109" s="1737"/>
      <c r="L109" s="1737"/>
      <c r="M109" s="1737"/>
      <c r="N109" s="1737"/>
      <c r="O109" s="1737"/>
      <c r="P109" s="1737"/>
      <c r="Q109" s="1737"/>
      <c r="R109" s="1737"/>
    </row>
    <row r="110" spans="1:18" s="1291" customFormat="1" ht="15.75" customHeight="1" x14ac:dyDescent="0.2">
      <c r="A110" s="1737" t="s">
        <v>2007</v>
      </c>
      <c r="B110" s="1737"/>
      <c r="C110" s="1737"/>
      <c r="D110" s="1737"/>
      <c r="E110" s="1737"/>
      <c r="F110" s="1737"/>
      <c r="G110" s="1737"/>
      <c r="H110" s="1737"/>
      <c r="I110" s="1737"/>
      <c r="J110" s="1737"/>
      <c r="K110" s="1737"/>
      <c r="L110" s="1737"/>
      <c r="M110" s="1737"/>
      <c r="N110" s="1737"/>
      <c r="O110" s="1737"/>
      <c r="P110" s="1737"/>
      <c r="Q110" s="1737"/>
      <c r="R110" s="1737"/>
    </row>
    <row r="111" spans="1:18" s="1291" customFormat="1" ht="29.25" customHeight="1" x14ac:dyDescent="0.2">
      <c r="A111" s="1737" t="s">
        <v>2023</v>
      </c>
      <c r="B111" s="1737"/>
      <c r="C111" s="1737"/>
      <c r="D111" s="1737"/>
      <c r="E111" s="1737"/>
      <c r="F111" s="1737"/>
      <c r="G111" s="1737"/>
      <c r="H111" s="1737"/>
      <c r="I111" s="1737"/>
      <c r="J111" s="1737"/>
      <c r="K111" s="1737"/>
      <c r="L111" s="1737"/>
      <c r="M111" s="1737"/>
      <c r="N111" s="1737"/>
      <c r="O111" s="1737"/>
      <c r="P111" s="1737"/>
      <c r="Q111" s="1737"/>
      <c r="R111" s="1737"/>
    </row>
    <row r="112" spans="1:18" s="1291" customFormat="1" ht="30.75" customHeight="1" x14ac:dyDescent="0.2">
      <c r="A112" s="1737" t="s">
        <v>2032</v>
      </c>
      <c r="B112" s="1737"/>
      <c r="C112" s="1737"/>
      <c r="D112" s="1737"/>
      <c r="E112" s="1737"/>
      <c r="F112" s="1737"/>
      <c r="G112" s="1737"/>
      <c r="H112" s="1737"/>
      <c r="I112" s="1737"/>
      <c r="J112" s="1737"/>
      <c r="K112" s="1737"/>
      <c r="L112" s="1737"/>
      <c r="M112" s="1737"/>
      <c r="N112" s="1737"/>
      <c r="O112" s="1737"/>
      <c r="P112" s="1737"/>
      <c r="Q112" s="1737"/>
      <c r="R112" s="1737"/>
    </row>
    <row r="113" spans="1:18" s="1291" customFormat="1" ht="15.75" customHeight="1" x14ac:dyDescent="0.2">
      <c r="A113" s="1737" t="s">
        <v>2033</v>
      </c>
      <c r="B113" s="1737"/>
      <c r="C113" s="1737"/>
      <c r="D113" s="1737"/>
      <c r="E113" s="1737"/>
      <c r="F113" s="1737"/>
      <c r="G113" s="1737"/>
      <c r="H113" s="1737"/>
      <c r="I113" s="1737"/>
      <c r="J113" s="1737"/>
      <c r="K113" s="1737"/>
      <c r="L113" s="1737"/>
      <c r="M113" s="1737"/>
      <c r="N113" s="1737"/>
      <c r="O113" s="1737"/>
      <c r="P113" s="1737"/>
      <c r="Q113" s="1737"/>
      <c r="R113" s="1737"/>
    </row>
    <row r="114" spans="1:18" s="1291" customFormat="1" ht="29.25" customHeight="1" x14ac:dyDescent="0.2">
      <c r="A114" s="1737" t="s">
        <v>2034</v>
      </c>
      <c r="B114" s="1737"/>
      <c r="C114" s="1737"/>
      <c r="D114" s="1737"/>
      <c r="E114" s="1737"/>
      <c r="F114" s="1737"/>
      <c r="G114" s="1737"/>
      <c r="H114" s="1737"/>
      <c r="I114" s="1737"/>
      <c r="J114" s="1737"/>
      <c r="K114" s="1737"/>
      <c r="L114" s="1737"/>
      <c r="M114" s="1737"/>
      <c r="N114" s="1737"/>
      <c r="O114" s="1737"/>
      <c r="P114" s="1737"/>
      <c r="Q114" s="1737"/>
      <c r="R114" s="1737"/>
    </row>
    <row r="115" spans="1:18" s="1291" customFormat="1" ht="30.75" customHeight="1" x14ac:dyDescent="0.2">
      <c r="A115" s="1737" t="s">
        <v>2104</v>
      </c>
      <c r="B115" s="1737"/>
      <c r="C115" s="1737"/>
      <c r="D115" s="1737"/>
      <c r="E115" s="1737"/>
      <c r="F115" s="1737"/>
      <c r="G115" s="1737"/>
      <c r="H115" s="1737"/>
      <c r="I115" s="1737"/>
      <c r="J115" s="1737"/>
      <c r="K115" s="1737"/>
      <c r="L115" s="1737"/>
      <c r="M115" s="1737"/>
      <c r="N115" s="1737"/>
      <c r="O115" s="1737"/>
      <c r="P115" s="1737"/>
      <c r="Q115" s="1737"/>
      <c r="R115" s="1737"/>
    </row>
    <row r="116" spans="1:18" s="1291" customFormat="1" ht="15.75" customHeight="1" x14ac:dyDescent="0.2">
      <c r="A116" s="1737" t="s">
        <v>2047</v>
      </c>
      <c r="B116" s="1737"/>
      <c r="C116" s="1737"/>
      <c r="D116" s="1737"/>
      <c r="E116" s="1737"/>
      <c r="F116" s="1737"/>
      <c r="G116" s="1737"/>
      <c r="H116" s="1737"/>
      <c r="I116" s="1737"/>
      <c r="J116" s="1737"/>
      <c r="K116" s="1737"/>
      <c r="L116" s="1737"/>
      <c r="M116" s="1737"/>
      <c r="N116" s="1737"/>
      <c r="O116" s="1737"/>
      <c r="P116" s="1737"/>
      <c r="Q116" s="1737"/>
      <c r="R116" s="1737"/>
    </row>
    <row r="117" spans="1:18" s="1291" customFormat="1" ht="15.75" customHeight="1" x14ac:dyDescent="0.2">
      <c r="A117" s="1737" t="s">
        <v>2053</v>
      </c>
      <c r="B117" s="1737"/>
      <c r="C117" s="1737"/>
      <c r="D117" s="1737"/>
      <c r="E117" s="1737"/>
      <c r="F117" s="1737"/>
      <c r="G117" s="1737"/>
      <c r="H117" s="1737"/>
      <c r="I117" s="1737"/>
      <c r="J117" s="1737"/>
      <c r="K117" s="1737"/>
      <c r="L117" s="1737"/>
      <c r="M117" s="1737"/>
      <c r="N117" s="1737"/>
      <c r="O117" s="1737"/>
      <c r="P117" s="1737"/>
      <c r="Q117" s="1737"/>
      <c r="R117" s="1737"/>
    </row>
    <row r="118" spans="1:18" s="1291" customFormat="1" ht="15.75" customHeight="1" x14ac:dyDescent="0.2">
      <c r="A118" s="1737" t="s">
        <v>2048</v>
      </c>
      <c r="B118" s="1737"/>
      <c r="C118" s="1737"/>
      <c r="D118" s="1737"/>
      <c r="E118" s="1737"/>
      <c r="F118" s="1737"/>
      <c r="G118" s="1737"/>
      <c r="H118" s="1737"/>
      <c r="I118" s="1737"/>
      <c r="J118" s="1737"/>
      <c r="K118" s="1737"/>
      <c r="L118" s="1737"/>
      <c r="M118" s="1737"/>
      <c r="N118" s="1737"/>
      <c r="O118" s="1737"/>
      <c r="P118" s="1737"/>
      <c r="Q118" s="1737"/>
      <c r="R118" s="1737"/>
    </row>
    <row r="119" spans="1:18" s="1291" customFormat="1" ht="15.75" customHeight="1" x14ac:dyDescent="0.2">
      <c r="A119" s="1737" t="s">
        <v>2049</v>
      </c>
      <c r="B119" s="1737"/>
      <c r="C119" s="1737"/>
      <c r="D119" s="1737"/>
      <c r="E119" s="1737"/>
      <c r="F119" s="1737"/>
      <c r="G119" s="1737"/>
      <c r="H119" s="1737"/>
      <c r="I119" s="1737"/>
      <c r="J119" s="1737"/>
      <c r="K119" s="1737"/>
      <c r="L119" s="1737"/>
      <c r="M119" s="1737"/>
      <c r="N119" s="1737"/>
      <c r="O119" s="1737"/>
      <c r="P119" s="1737"/>
      <c r="Q119" s="1737"/>
      <c r="R119" s="1737"/>
    </row>
    <row r="120" spans="1:18" s="1291" customFormat="1" ht="15.75" customHeight="1" x14ac:dyDescent="0.2">
      <c r="A120" s="1737" t="s">
        <v>2050</v>
      </c>
      <c r="B120" s="1737"/>
      <c r="C120" s="1737"/>
      <c r="D120" s="1737"/>
      <c r="E120" s="1737"/>
      <c r="F120" s="1737"/>
      <c r="G120" s="1737"/>
      <c r="H120" s="1737"/>
      <c r="I120" s="1737"/>
      <c r="J120" s="1737"/>
      <c r="K120" s="1737"/>
      <c r="L120" s="1737"/>
      <c r="M120" s="1737"/>
      <c r="N120" s="1737"/>
      <c r="O120" s="1737"/>
      <c r="P120" s="1737"/>
      <c r="Q120" s="1737"/>
      <c r="R120" s="1737"/>
    </row>
    <row r="121" spans="1:18" s="1291" customFormat="1" ht="15.75" customHeight="1" x14ac:dyDescent="0.2">
      <c r="A121" s="1737" t="s">
        <v>2051</v>
      </c>
      <c r="B121" s="1737"/>
      <c r="C121" s="1737"/>
      <c r="D121" s="1737"/>
      <c r="E121" s="1737"/>
      <c r="F121" s="1737"/>
      <c r="G121" s="1737"/>
      <c r="H121" s="1737"/>
      <c r="I121" s="1737"/>
      <c r="J121" s="1737"/>
      <c r="K121" s="1737"/>
      <c r="L121" s="1737"/>
      <c r="M121" s="1737"/>
      <c r="N121" s="1737"/>
      <c r="O121" s="1737"/>
      <c r="P121" s="1737"/>
      <c r="Q121" s="1737"/>
      <c r="R121" s="1737"/>
    </row>
    <row r="122" spans="1:18" s="1291" customFormat="1" ht="15.75" customHeight="1" x14ac:dyDescent="0.2">
      <c r="A122" s="1737" t="s">
        <v>2052</v>
      </c>
      <c r="B122" s="1737"/>
      <c r="C122" s="1737"/>
      <c r="D122" s="1737"/>
      <c r="E122" s="1737"/>
      <c r="F122" s="1737"/>
      <c r="G122" s="1737"/>
      <c r="H122" s="1737"/>
      <c r="I122" s="1737"/>
      <c r="J122" s="1737"/>
      <c r="K122" s="1737"/>
      <c r="L122" s="1737"/>
      <c r="M122" s="1737"/>
      <c r="N122" s="1737"/>
      <c r="O122" s="1737"/>
      <c r="P122" s="1737"/>
      <c r="Q122" s="1737"/>
      <c r="R122" s="1737"/>
    </row>
    <row r="123" spans="1:18" s="1291" customFormat="1" ht="15.75" customHeight="1" x14ac:dyDescent="0.2">
      <c r="A123" s="1737" t="s">
        <v>2061</v>
      </c>
      <c r="B123" s="1737"/>
      <c r="C123" s="1737"/>
      <c r="D123" s="1737"/>
      <c r="E123" s="1737"/>
      <c r="F123" s="1737"/>
      <c r="G123" s="1737"/>
      <c r="H123" s="1737"/>
      <c r="I123" s="1737"/>
      <c r="J123" s="1737"/>
      <c r="K123" s="1737"/>
      <c r="L123" s="1737"/>
      <c r="M123" s="1737"/>
      <c r="N123" s="1737"/>
      <c r="O123" s="1737"/>
      <c r="P123" s="1737"/>
      <c r="Q123" s="1737"/>
      <c r="R123" s="1737"/>
    </row>
    <row r="124" spans="1:18" s="1291" customFormat="1" ht="15.75" customHeight="1" x14ac:dyDescent="0.2">
      <c r="A124" s="1737" t="s">
        <v>2062</v>
      </c>
      <c r="B124" s="1737"/>
      <c r="C124" s="1737"/>
      <c r="D124" s="1737"/>
      <c r="E124" s="1737"/>
      <c r="F124" s="1737"/>
      <c r="G124" s="1737"/>
      <c r="H124" s="1737"/>
      <c r="I124" s="1737"/>
      <c r="J124" s="1737"/>
      <c r="K124" s="1737"/>
      <c r="L124" s="1737"/>
      <c r="M124" s="1737"/>
      <c r="N124" s="1737"/>
      <c r="O124" s="1737"/>
      <c r="P124" s="1737"/>
      <c r="Q124" s="1737"/>
      <c r="R124" s="1737"/>
    </row>
    <row r="125" spans="1:18" s="1291" customFormat="1" ht="15.75" customHeight="1" x14ac:dyDescent="0.2">
      <c r="A125" s="1737" t="s">
        <v>2063</v>
      </c>
      <c r="B125" s="1737"/>
      <c r="C125" s="1737"/>
      <c r="D125" s="1737"/>
      <c r="E125" s="1737"/>
      <c r="F125" s="1737"/>
      <c r="G125" s="1737"/>
      <c r="H125" s="1737"/>
      <c r="I125" s="1737"/>
      <c r="J125" s="1737"/>
      <c r="K125" s="1737"/>
      <c r="L125" s="1737"/>
      <c r="M125" s="1737"/>
      <c r="N125" s="1737"/>
      <c r="O125" s="1737"/>
      <c r="P125" s="1737"/>
      <c r="Q125" s="1737"/>
      <c r="R125" s="1737"/>
    </row>
    <row r="126" spans="1:18" s="1291" customFormat="1" ht="15.75" customHeight="1" x14ac:dyDescent="0.2">
      <c r="A126" s="1737" t="s">
        <v>2064</v>
      </c>
      <c r="B126" s="1737"/>
      <c r="C126" s="1737"/>
      <c r="D126" s="1737"/>
      <c r="E126" s="1737"/>
      <c r="F126" s="1737"/>
      <c r="G126" s="1737"/>
      <c r="H126" s="1737"/>
      <c r="I126" s="1737"/>
      <c r="J126" s="1737"/>
      <c r="K126" s="1737"/>
      <c r="L126" s="1737"/>
      <c r="M126" s="1737"/>
      <c r="N126" s="1737"/>
      <c r="O126" s="1737"/>
      <c r="P126" s="1737"/>
      <c r="Q126" s="1737"/>
      <c r="R126" s="1737"/>
    </row>
    <row r="127" spans="1:18" s="1291" customFormat="1" ht="15.75" customHeight="1" x14ac:dyDescent="0.2">
      <c r="A127" s="1737" t="s">
        <v>2065</v>
      </c>
      <c r="B127" s="1737"/>
      <c r="C127" s="1737"/>
      <c r="D127" s="1737"/>
      <c r="E127" s="1737"/>
      <c r="F127" s="1737"/>
      <c r="G127" s="1737"/>
      <c r="H127" s="1737"/>
      <c r="I127" s="1737"/>
      <c r="J127" s="1737"/>
      <c r="K127" s="1737"/>
      <c r="L127" s="1737"/>
      <c r="M127" s="1737"/>
      <c r="N127" s="1737"/>
      <c r="O127" s="1737"/>
      <c r="P127" s="1737"/>
      <c r="Q127" s="1737"/>
      <c r="R127" s="1737"/>
    </row>
    <row r="128" spans="1:18" s="1291" customFormat="1" ht="15.75" customHeight="1" x14ac:dyDescent="0.2">
      <c r="A128" s="1737" t="s">
        <v>2066</v>
      </c>
      <c r="B128" s="1737"/>
      <c r="C128" s="1737"/>
      <c r="D128" s="1737"/>
      <c r="E128" s="1737"/>
      <c r="F128" s="1737"/>
      <c r="G128" s="1737"/>
      <c r="H128" s="1737"/>
      <c r="I128" s="1737"/>
      <c r="J128" s="1737"/>
      <c r="K128" s="1737"/>
      <c r="L128" s="1737"/>
      <c r="M128" s="1737"/>
      <c r="N128" s="1737"/>
      <c r="O128" s="1737"/>
      <c r="P128" s="1737"/>
      <c r="Q128" s="1737"/>
      <c r="R128" s="1737"/>
    </row>
    <row r="129" spans="1:18" s="1291" customFormat="1" ht="15.75" customHeight="1" x14ac:dyDescent="0.2">
      <c r="A129" s="1737" t="s">
        <v>2067</v>
      </c>
      <c r="B129" s="1737"/>
      <c r="C129" s="1737"/>
      <c r="D129" s="1737"/>
      <c r="E129" s="1737"/>
      <c r="F129" s="1737"/>
      <c r="G129" s="1737"/>
      <c r="H129" s="1737"/>
      <c r="I129" s="1737"/>
      <c r="J129" s="1737"/>
      <c r="K129" s="1737"/>
      <c r="L129" s="1737"/>
      <c r="M129" s="1737"/>
      <c r="N129" s="1737"/>
      <c r="O129" s="1737"/>
      <c r="P129" s="1737"/>
      <c r="Q129" s="1737"/>
      <c r="R129" s="1737"/>
    </row>
    <row r="130" spans="1:18" s="1291" customFormat="1" ht="15.75" customHeight="1" x14ac:dyDescent="0.2">
      <c r="A130" s="1737" t="s">
        <v>2069</v>
      </c>
      <c r="B130" s="1737"/>
      <c r="C130" s="1737"/>
      <c r="D130" s="1737"/>
      <c r="E130" s="1737"/>
      <c r="F130" s="1737"/>
      <c r="G130" s="1737"/>
      <c r="H130" s="1737"/>
      <c r="I130" s="1737"/>
      <c r="J130" s="1737"/>
      <c r="K130" s="1737"/>
      <c r="L130" s="1737"/>
      <c r="M130" s="1737"/>
      <c r="N130" s="1737"/>
      <c r="O130" s="1737"/>
      <c r="P130" s="1737"/>
      <c r="Q130" s="1737"/>
      <c r="R130" s="1737"/>
    </row>
    <row r="131" spans="1:18" s="1291" customFormat="1" ht="29.25" customHeight="1" x14ac:dyDescent="0.2">
      <c r="A131" s="1737" t="s">
        <v>2070</v>
      </c>
      <c r="B131" s="1737"/>
      <c r="C131" s="1737"/>
      <c r="D131" s="1737"/>
      <c r="E131" s="1737"/>
      <c r="F131" s="1737"/>
      <c r="G131" s="1737"/>
      <c r="H131" s="1737"/>
      <c r="I131" s="1737"/>
      <c r="J131" s="1737"/>
      <c r="K131" s="1737"/>
      <c r="L131" s="1737"/>
      <c r="M131" s="1737"/>
      <c r="N131" s="1737"/>
      <c r="O131" s="1737"/>
      <c r="P131" s="1737"/>
      <c r="Q131" s="1737"/>
      <c r="R131" s="1737"/>
    </row>
    <row r="132" spans="1:18" s="1291" customFormat="1" ht="30" customHeight="1" x14ac:dyDescent="0.2">
      <c r="A132" s="1737" t="s">
        <v>2073</v>
      </c>
      <c r="B132" s="1737"/>
      <c r="C132" s="1737"/>
      <c r="D132" s="1737"/>
      <c r="E132" s="1737"/>
      <c r="F132" s="1737"/>
      <c r="G132" s="1737"/>
      <c r="H132" s="1737"/>
      <c r="I132" s="1737"/>
      <c r="J132" s="1737"/>
      <c r="K132" s="1737"/>
      <c r="L132" s="1737"/>
      <c r="M132" s="1737"/>
      <c r="N132" s="1737"/>
      <c r="O132" s="1737"/>
      <c r="P132" s="1737"/>
      <c r="Q132" s="1737"/>
      <c r="R132" s="1737"/>
    </row>
    <row r="133" spans="1:18" s="1291" customFormat="1" ht="28.5" customHeight="1" x14ac:dyDescent="0.2">
      <c r="A133" s="1737" t="s">
        <v>2091</v>
      </c>
      <c r="B133" s="1737"/>
      <c r="C133" s="1737"/>
      <c r="D133" s="1737"/>
      <c r="E133" s="1737"/>
      <c r="F133" s="1737"/>
      <c r="G133" s="1737"/>
      <c r="H133" s="1737"/>
      <c r="I133" s="1737"/>
      <c r="J133" s="1737"/>
      <c r="K133" s="1737"/>
      <c r="L133" s="1737"/>
      <c r="M133" s="1737"/>
      <c r="N133" s="1737"/>
      <c r="O133" s="1737"/>
      <c r="P133" s="1737"/>
      <c r="Q133" s="1737"/>
      <c r="R133" s="1737"/>
    </row>
    <row r="134" spans="1:18" s="1291" customFormat="1" ht="28.5" customHeight="1" x14ac:dyDescent="0.2">
      <c r="A134" s="1737" t="s">
        <v>2103</v>
      </c>
      <c r="B134" s="1737"/>
      <c r="C134" s="1737"/>
      <c r="D134" s="1737"/>
      <c r="E134" s="1737"/>
      <c r="F134" s="1737"/>
      <c r="G134" s="1737"/>
      <c r="H134" s="1737"/>
      <c r="I134" s="1737"/>
      <c r="J134" s="1737"/>
      <c r="K134" s="1737"/>
      <c r="L134" s="1737"/>
      <c r="M134" s="1737"/>
      <c r="N134" s="1737"/>
      <c r="O134" s="1737"/>
      <c r="P134" s="1737"/>
      <c r="Q134" s="1737"/>
      <c r="R134" s="1737"/>
    </row>
    <row r="135" spans="1:18" s="1291" customFormat="1" ht="28.5" customHeight="1" x14ac:dyDescent="0.2">
      <c r="A135" s="1737" t="s">
        <v>2092</v>
      </c>
      <c r="B135" s="1737"/>
      <c r="C135" s="1737"/>
      <c r="D135" s="1737"/>
      <c r="E135" s="1737"/>
      <c r="F135" s="1737"/>
      <c r="G135" s="1737"/>
      <c r="H135" s="1737"/>
      <c r="I135" s="1737"/>
      <c r="J135" s="1737"/>
      <c r="K135" s="1737"/>
      <c r="L135" s="1737"/>
      <c r="M135" s="1737"/>
      <c r="N135" s="1737"/>
      <c r="O135" s="1737"/>
      <c r="P135" s="1737"/>
      <c r="Q135" s="1737"/>
      <c r="R135" s="1737"/>
    </row>
    <row r="136" spans="1:18" s="1291" customFormat="1" ht="15.75" customHeight="1" x14ac:dyDescent="0.2">
      <c r="A136" s="1737" t="s">
        <v>2093</v>
      </c>
      <c r="B136" s="1737"/>
      <c r="C136" s="1737"/>
      <c r="D136" s="1737"/>
      <c r="E136" s="1737"/>
      <c r="F136" s="1737"/>
      <c r="G136" s="1737"/>
      <c r="H136" s="1737"/>
      <c r="I136" s="1737"/>
      <c r="J136" s="1737"/>
      <c r="K136" s="1737"/>
      <c r="L136" s="1737"/>
      <c r="M136" s="1737"/>
      <c r="N136" s="1737"/>
      <c r="O136" s="1737"/>
      <c r="P136" s="1737"/>
      <c r="Q136" s="1737"/>
      <c r="R136" s="1737"/>
    </row>
    <row r="137" spans="1:18" s="1291" customFormat="1" ht="29.25" customHeight="1" x14ac:dyDescent="0.2">
      <c r="A137" s="1737" t="s">
        <v>2094</v>
      </c>
      <c r="B137" s="1737"/>
      <c r="C137" s="1737"/>
      <c r="D137" s="1737"/>
      <c r="E137" s="1737"/>
      <c r="F137" s="1737"/>
      <c r="G137" s="1737"/>
      <c r="H137" s="1737"/>
      <c r="I137" s="1737"/>
      <c r="J137" s="1737"/>
      <c r="K137" s="1737"/>
      <c r="L137" s="1737"/>
      <c r="M137" s="1737"/>
      <c r="N137" s="1737"/>
      <c r="O137" s="1737"/>
      <c r="P137" s="1737"/>
      <c r="Q137" s="1737"/>
      <c r="R137" s="1737"/>
    </row>
    <row r="138" spans="1:18" s="1291" customFormat="1" ht="29.25" customHeight="1" x14ac:dyDescent="0.2">
      <c r="A138" s="1737" t="s">
        <v>2095</v>
      </c>
      <c r="B138" s="1737"/>
      <c r="C138" s="1737"/>
      <c r="D138" s="1737"/>
      <c r="E138" s="1737"/>
      <c r="F138" s="1737"/>
      <c r="G138" s="1737"/>
      <c r="H138" s="1737"/>
      <c r="I138" s="1737"/>
      <c r="J138" s="1737"/>
      <c r="K138" s="1737"/>
      <c r="L138" s="1737"/>
      <c r="M138" s="1737"/>
      <c r="N138" s="1737"/>
      <c r="O138" s="1737"/>
      <c r="P138" s="1737"/>
      <c r="Q138" s="1737"/>
      <c r="R138" s="1737"/>
    </row>
    <row r="139" spans="1:18" s="1291" customFormat="1" ht="29.25" customHeight="1" x14ac:dyDescent="0.2">
      <c r="A139" s="1737" t="s">
        <v>2096</v>
      </c>
      <c r="B139" s="1737"/>
      <c r="C139" s="1737"/>
      <c r="D139" s="1737"/>
      <c r="E139" s="1737"/>
      <c r="F139" s="1737"/>
      <c r="G139" s="1737"/>
      <c r="H139" s="1737"/>
      <c r="I139" s="1737"/>
      <c r="J139" s="1737"/>
      <c r="K139" s="1737"/>
      <c r="L139" s="1737"/>
      <c r="M139" s="1737"/>
      <c r="N139" s="1737"/>
      <c r="O139" s="1737"/>
      <c r="P139" s="1737"/>
      <c r="Q139" s="1737"/>
      <c r="R139" s="1737"/>
    </row>
    <row r="140" spans="1:18" s="1291" customFormat="1" ht="29.25" customHeight="1" x14ac:dyDescent="0.2">
      <c r="A140" s="1737" t="s">
        <v>2097</v>
      </c>
      <c r="B140" s="1737"/>
      <c r="C140" s="1737"/>
      <c r="D140" s="1737"/>
      <c r="E140" s="1737"/>
      <c r="F140" s="1737"/>
      <c r="G140" s="1737"/>
      <c r="H140" s="1737"/>
      <c r="I140" s="1737"/>
      <c r="J140" s="1737"/>
      <c r="K140" s="1737"/>
      <c r="L140" s="1737"/>
      <c r="M140" s="1737"/>
      <c r="N140" s="1737"/>
      <c r="O140" s="1737"/>
      <c r="P140" s="1737"/>
      <c r="Q140" s="1737"/>
      <c r="R140" s="1737"/>
    </row>
    <row r="141" spans="1:18" s="1291" customFormat="1" ht="29.25" customHeight="1" x14ac:dyDescent="0.2">
      <c r="A141" s="1737" t="s">
        <v>2098</v>
      </c>
      <c r="B141" s="1737"/>
      <c r="C141" s="1737"/>
      <c r="D141" s="1737"/>
      <c r="E141" s="1737"/>
      <c r="F141" s="1737"/>
      <c r="G141" s="1737"/>
      <c r="H141" s="1737"/>
      <c r="I141" s="1737"/>
      <c r="J141" s="1737"/>
      <c r="K141" s="1737"/>
      <c r="L141" s="1737"/>
      <c r="M141" s="1737"/>
      <c r="N141" s="1737"/>
      <c r="O141" s="1737"/>
      <c r="P141" s="1737"/>
      <c r="Q141" s="1737"/>
      <c r="R141" s="1737"/>
    </row>
    <row r="142" spans="1:18" s="1291" customFormat="1" ht="29.25" customHeight="1" x14ac:dyDescent="0.2">
      <c r="A142" s="1737" t="s">
        <v>2099</v>
      </c>
      <c r="B142" s="1737"/>
      <c r="C142" s="1737"/>
      <c r="D142" s="1737"/>
      <c r="E142" s="1737"/>
      <c r="F142" s="1737"/>
      <c r="G142" s="1737"/>
      <c r="H142" s="1737"/>
      <c r="I142" s="1737"/>
      <c r="J142" s="1737"/>
      <c r="K142" s="1737"/>
      <c r="L142" s="1737"/>
      <c r="M142" s="1737"/>
      <c r="N142" s="1737"/>
      <c r="O142" s="1737"/>
      <c r="P142" s="1737"/>
      <c r="Q142" s="1737"/>
      <c r="R142" s="1737"/>
    </row>
    <row r="143" spans="1:18" s="1291" customFormat="1" ht="15.75" customHeight="1" x14ac:dyDescent="0.2">
      <c r="A143" s="1737" t="s">
        <v>2100</v>
      </c>
      <c r="B143" s="1737"/>
      <c r="C143" s="1737"/>
      <c r="D143" s="1737"/>
      <c r="E143" s="1737"/>
      <c r="F143" s="1737"/>
      <c r="G143" s="1737"/>
      <c r="H143" s="1737"/>
      <c r="I143" s="1737"/>
      <c r="J143" s="1737"/>
      <c r="K143" s="1737"/>
      <c r="L143" s="1737"/>
      <c r="M143" s="1737"/>
      <c r="N143" s="1737"/>
      <c r="O143" s="1737"/>
      <c r="P143" s="1737"/>
      <c r="Q143" s="1737"/>
      <c r="R143" s="1737"/>
    </row>
    <row r="144" spans="1:18" s="1291" customFormat="1" ht="15.75" customHeight="1" x14ac:dyDescent="0.2">
      <c r="A144" s="1737" t="s">
        <v>2101</v>
      </c>
      <c r="B144" s="1737"/>
      <c r="C144" s="1737"/>
      <c r="D144" s="1737"/>
      <c r="E144" s="1737"/>
      <c r="F144" s="1737"/>
      <c r="G144" s="1737"/>
      <c r="H144" s="1737"/>
      <c r="I144" s="1737"/>
      <c r="J144" s="1737"/>
      <c r="K144" s="1737"/>
      <c r="L144" s="1737"/>
      <c r="M144" s="1737"/>
      <c r="N144" s="1737"/>
      <c r="O144" s="1737"/>
      <c r="P144" s="1737"/>
      <c r="Q144" s="1737"/>
      <c r="R144" s="1737"/>
    </row>
    <row r="145" spans="1:18" s="1291" customFormat="1" ht="15.75" customHeight="1" x14ac:dyDescent="0.2">
      <c r="A145" s="1737" t="s">
        <v>2102</v>
      </c>
      <c r="B145" s="1737"/>
      <c r="C145" s="1737"/>
      <c r="D145" s="1737"/>
      <c r="E145" s="1737"/>
      <c r="F145" s="1737"/>
      <c r="G145" s="1737"/>
      <c r="H145" s="1737"/>
      <c r="I145" s="1737"/>
      <c r="J145" s="1737"/>
      <c r="K145" s="1737"/>
      <c r="L145" s="1737"/>
      <c r="M145" s="1737"/>
      <c r="N145" s="1737"/>
      <c r="O145" s="1737"/>
      <c r="P145" s="1737"/>
      <c r="Q145" s="1737"/>
      <c r="R145" s="1737"/>
    </row>
    <row r="146" spans="1:18" s="1291" customFormat="1" ht="15.75" customHeight="1" x14ac:dyDescent="0.2">
      <c r="A146" s="1737" t="s">
        <v>2085</v>
      </c>
      <c r="B146" s="1737"/>
      <c r="C146" s="1737"/>
      <c r="D146" s="1737"/>
      <c r="E146" s="1737"/>
      <c r="F146" s="1737"/>
      <c r="G146" s="1737"/>
      <c r="H146" s="1737"/>
      <c r="I146" s="1737"/>
      <c r="J146" s="1737"/>
      <c r="K146" s="1737"/>
      <c r="L146" s="1737"/>
      <c r="M146" s="1737"/>
      <c r="N146" s="1737"/>
      <c r="O146" s="1737"/>
      <c r="P146" s="1737"/>
      <c r="Q146" s="1737"/>
      <c r="R146" s="1737"/>
    </row>
    <row r="147" spans="1:18" s="1291" customFormat="1" ht="15.75" customHeight="1" x14ac:dyDescent="0.2">
      <c r="A147" s="1737" t="s">
        <v>2086</v>
      </c>
      <c r="B147" s="1737"/>
      <c r="C147" s="1737"/>
      <c r="D147" s="1737"/>
      <c r="E147" s="1737"/>
      <c r="F147" s="1737"/>
      <c r="G147" s="1737"/>
      <c r="H147" s="1737"/>
      <c r="I147" s="1737"/>
      <c r="J147" s="1737"/>
      <c r="K147" s="1737"/>
      <c r="L147" s="1737"/>
      <c r="M147" s="1737"/>
      <c r="N147" s="1737"/>
      <c r="O147" s="1737"/>
      <c r="P147" s="1737"/>
      <c r="Q147" s="1737"/>
      <c r="R147" s="1737"/>
    </row>
    <row r="148" spans="1:18" s="1291" customFormat="1" ht="33" customHeight="1" x14ac:dyDescent="0.2">
      <c r="A148" s="1737" t="s">
        <v>2087</v>
      </c>
      <c r="B148" s="1737"/>
      <c r="C148" s="1737"/>
      <c r="D148" s="1737"/>
      <c r="E148" s="1737"/>
      <c r="F148" s="1737"/>
      <c r="G148" s="1737"/>
      <c r="H148" s="1737"/>
      <c r="I148" s="1737"/>
      <c r="J148" s="1737"/>
      <c r="K148" s="1737"/>
      <c r="L148" s="1737"/>
      <c r="M148" s="1737"/>
      <c r="N148" s="1737"/>
      <c r="O148" s="1737"/>
      <c r="P148" s="1737"/>
      <c r="Q148" s="1737"/>
      <c r="R148" s="1737"/>
    </row>
    <row r="149" spans="1:18" s="1291" customFormat="1" ht="15.75" customHeight="1" x14ac:dyDescent="0.2">
      <c r="A149" s="1737" t="s">
        <v>2107</v>
      </c>
      <c r="B149" s="1737"/>
      <c r="C149" s="1737"/>
      <c r="D149" s="1737"/>
      <c r="E149" s="1737"/>
      <c r="F149" s="1737"/>
      <c r="G149" s="1737"/>
      <c r="H149" s="1737"/>
      <c r="I149" s="1737"/>
      <c r="J149" s="1737"/>
      <c r="K149" s="1737"/>
      <c r="L149" s="1737"/>
      <c r="M149" s="1737"/>
      <c r="N149" s="1737"/>
      <c r="O149" s="1737"/>
      <c r="P149" s="1737"/>
      <c r="Q149" s="1737"/>
      <c r="R149" s="1737"/>
    </row>
    <row r="150" spans="1:18" s="1291" customFormat="1" ht="15.75" customHeight="1" x14ac:dyDescent="0.2">
      <c r="A150" s="1737" t="s">
        <v>2108</v>
      </c>
      <c r="B150" s="1737"/>
      <c r="C150" s="1737"/>
      <c r="D150" s="1737"/>
      <c r="E150" s="1737"/>
      <c r="F150" s="1737"/>
      <c r="G150" s="1737"/>
      <c r="H150" s="1737"/>
      <c r="I150" s="1737"/>
      <c r="J150" s="1737"/>
      <c r="K150" s="1737"/>
      <c r="L150" s="1737"/>
      <c r="M150" s="1737"/>
      <c r="N150" s="1737"/>
      <c r="O150" s="1737"/>
      <c r="P150" s="1737"/>
      <c r="Q150" s="1737"/>
      <c r="R150" s="1737"/>
    </row>
    <row r="151" spans="1:18" s="1291" customFormat="1" ht="15.75" customHeight="1" x14ac:dyDescent="0.2">
      <c r="A151" s="1737" t="s">
        <v>2112</v>
      </c>
      <c r="B151" s="1737"/>
      <c r="C151" s="1737"/>
      <c r="D151" s="1737"/>
      <c r="E151" s="1737"/>
      <c r="F151" s="1737"/>
      <c r="G151" s="1737"/>
      <c r="H151" s="1737"/>
      <c r="I151" s="1737"/>
      <c r="J151" s="1737"/>
      <c r="K151" s="1737"/>
      <c r="L151" s="1737"/>
      <c r="M151" s="1737"/>
      <c r="N151" s="1737"/>
      <c r="O151" s="1737"/>
      <c r="P151" s="1737"/>
      <c r="Q151" s="1737"/>
      <c r="R151" s="1737"/>
    </row>
    <row r="152" spans="1:18" s="1291" customFormat="1" ht="15.75" customHeight="1" x14ac:dyDescent="0.2">
      <c r="A152" s="1737" t="s">
        <v>2110</v>
      </c>
      <c r="B152" s="1737"/>
      <c r="C152" s="1737"/>
      <c r="D152" s="1737"/>
      <c r="E152" s="1737"/>
      <c r="F152" s="1737"/>
      <c r="G152" s="1737"/>
      <c r="H152" s="1737"/>
      <c r="I152" s="1737"/>
      <c r="J152" s="1737"/>
      <c r="K152" s="1737"/>
      <c r="L152" s="1737"/>
      <c r="M152" s="1737"/>
      <c r="N152" s="1737"/>
      <c r="O152" s="1737"/>
      <c r="P152" s="1737"/>
      <c r="Q152" s="1737"/>
      <c r="R152" s="1737"/>
    </row>
    <row r="153" spans="1:18" s="1291" customFormat="1" ht="15.75" customHeight="1" x14ac:dyDescent="0.2">
      <c r="A153" s="1737" t="s">
        <v>2111</v>
      </c>
      <c r="B153" s="1737"/>
      <c r="C153" s="1737"/>
      <c r="D153" s="1737"/>
      <c r="E153" s="1737"/>
      <c r="F153" s="1737"/>
      <c r="G153" s="1737"/>
      <c r="H153" s="1737"/>
      <c r="I153" s="1737"/>
      <c r="J153" s="1737"/>
      <c r="K153" s="1737"/>
      <c r="L153" s="1737"/>
      <c r="M153" s="1737"/>
      <c r="N153" s="1737"/>
      <c r="O153" s="1737"/>
      <c r="P153" s="1737"/>
      <c r="Q153" s="1737"/>
      <c r="R153" s="1737"/>
    </row>
    <row r="154" spans="1:18" s="1291" customFormat="1" ht="33" customHeight="1" x14ac:dyDescent="0.2">
      <c r="A154" s="1737" t="s">
        <v>2113</v>
      </c>
      <c r="B154" s="1737"/>
      <c r="C154" s="1737"/>
      <c r="D154" s="1737"/>
      <c r="E154" s="1737"/>
      <c r="F154" s="1737"/>
      <c r="G154" s="1737"/>
      <c r="H154" s="1737"/>
      <c r="I154" s="1737"/>
      <c r="J154" s="1737"/>
      <c r="K154" s="1737"/>
      <c r="L154" s="1737"/>
      <c r="M154" s="1737"/>
      <c r="N154" s="1737"/>
      <c r="O154" s="1737"/>
      <c r="P154" s="1737"/>
      <c r="Q154" s="1737"/>
      <c r="R154" s="1737"/>
    </row>
    <row r="155" spans="1:18" s="1291" customFormat="1" ht="15.75" customHeight="1" x14ac:dyDescent="0.2">
      <c r="A155" s="1737" t="s">
        <v>2123</v>
      </c>
      <c r="B155" s="1737"/>
      <c r="C155" s="1737"/>
      <c r="D155" s="1737"/>
      <c r="E155" s="1737"/>
      <c r="F155" s="1737"/>
      <c r="G155" s="1737"/>
      <c r="H155" s="1737"/>
      <c r="I155" s="1737"/>
      <c r="J155" s="1737"/>
      <c r="K155" s="1737"/>
      <c r="L155" s="1737"/>
      <c r="M155" s="1737"/>
      <c r="N155" s="1737"/>
      <c r="O155" s="1737"/>
      <c r="P155" s="1737"/>
      <c r="Q155" s="1737"/>
      <c r="R155" s="1737"/>
    </row>
    <row r="156" spans="1:18" s="1291" customFormat="1" ht="30" customHeight="1" x14ac:dyDescent="0.2">
      <c r="A156" s="1737" t="s">
        <v>2124</v>
      </c>
      <c r="B156" s="1737"/>
      <c r="C156" s="1737"/>
      <c r="D156" s="1737"/>
      <c r="E156" s="1737"/>
      <c r="F156" s="1737"/>
      <c r="G156" s="1737"/>
      <c r="H156" s="1737"/>
      <c r="I156" s="1737"/>
      <c r="J156" s="1737"/>
      <c r="K156" s="1737"/>
      <c r="L156" s="1737"/>
      <c r="M156" s="1737"/>
      <c r="N156" s="1737"/>
      <c r="O156" s="1737"/>
      <c r="P156" s="1737"/>
      <c r="Q156" s="1737"/>
      <c r="R156" s="1737"/>
    </row>
    <row r="157" spans="1:18" s="1291" customFormat="1" ht="30.75" customHeight="1" x14ac:dyDescent="0.2">
      <c r="A157" s="1737" t="s">
        <v>2131</v>
      </c>
      <c r="B157" s="1737"/>
      <c r="C157" s="1737"/>
      <c r="D157" s="1737"/>
      <c r="E157" s="1737"/>
      <c r="F157" s="1737"/>
      <c r="G157" s="1737"/>
      <c r="H157" s="1737"/>
      <c r="I157" s="1737"/>
      <c r="J157" s="1737"/>
      <c r="K157" s="1737"/>
      <c r="L157" s="1737"/>
      <c r="M157" s="1737"/>
      <c r="N157" s="1737"/>
      <c r="O157" s="1737"/>
      <c r="P157" s="1737"/>
      <c r="Q157" s="1737"/>
      <c r="R157" s="1737"/>
    </row>
    <row r="158" spans="1:18" s="1291" customFormat="1" ht="30.75" customHeight="1" x14ac:dyDescent="0.2">
      <c r="A158" s="1737" t="s">
        <v>2130</v>
      </c>
      <c r="B158" s="1737"/>
      <c r="C158" s="1737"/>
      <c r="D158" s="1737"/>
      <c r="E158" s="1737"/>
      <c r="F158" s="1737"/>
      <c r="G158" s="1737"/>
      <c r="H158" s="1737"/>
      <c r="I158" s="1737"/>
      <c r="J158" s="1737"/>
      <c r="K158" s="1737"/>
      <c r="L158" s="1737"/>
      <c r="M158" s="1737"/>
      <c r="N158" s="1737"/>
      <c r="O158" s="1737"/>
      <c r="P158" s="1737"/>
      <c r="Q158" s="1737"/>
      <c r="R158" s="1737"/>
    </row>
    <row r="159" spans="1:18" s="1291" customFormat="1" ht="30.75" customHeight="1" x14ac:dyDescent="0.2">
      <c r="A159" s="1737" t="s">
        <v>2129</v>
      </c>
      <c r="B159" s="1737"/>
      <c r="C159" s="1737"/>
      <c r="D159" s="1737"/>
      <c r="E159" s="1737"/>
      <c r="F159" s="1737"/>
      <c r="G159" s="1737"/>
      <c r="H159" s="1737"/>
      <c r="I159" s="1737"/>
      <c r="J159" s="1737"/>
      <c r="K159" s="1737"/>
      <c r="L159" s="1737"/>
      <c r="M159" s="1737"/>
      <c r="N159" s="1737"/>
      <c r="O159" s="1737"/>
      <c r="P159" s="1737"/>
      <c r="Q159" s="1737"/>
      <c r="R159" s="1737"/>
    </row>
    <row r="160" spans="1:18" s="1291" customFormat="1" ht="15.75" customHeight="1" x14ac:dyDescent="0.2">
      <c r="A160" s="1737" t="s">
        <v>2134</v>
      </c>
      <c r="B160" s="1737"/>
      <c r="C160" s="1737"/>
      <c r="D160" s="1737"/>
      <c r="E160" s="1737"/>
      <c r="F160" s="1737"/>
      <c r="G160" s="1737"/>
      <c r="H160" s="1737"/>
      <c r="I160" s="1737"/>
      <c r="J160" s="1737"/>
      <c r="K160" s="1737"/>
      <c r="L160" s="1737"/>
      <c r="M160" s="1737"/>
      <c r="N160" s="1737"/>
      <c r="O160" s="1737"/>
      <c r="P160" s="1737"/>
      <c r="Q160" s="1737"/>
      <c r="R160" s="1737"/>
    </row>
    <row r="161" spans="1:18" s="1291" customFormat="1" ht="15.75" customHeight="1" x14ac:dyDescent="0.2">
      <c r="A161" s="1737" t="s">
        <v>2133</v>
      </c>
      <c r="B161" s="1737"/>
      <c r="C161" s="1737"/>
      <c r="D161" s="1737"/>
      <c r="E161" s="1737"/>
      <c r="F161" s="1737"/>
      <c r="G161" s="1737"/>
      <c r="H161" s="1737"/>
      <c r="I161" s="1737"/>
      <c r="J161" s="1737"/>
      <c r="K161" s="1737"/>
      <c r="L161" s="1737"/>
      <c r="M161" s="1737"/>
      <c r="N161" s="1737"/>
      <c r="O161" s="1737"/>
      <c r="P161" s="1737"/>
      <c r="Q161" s="1737"/>
      <c r="R161" s="1737"/>
    </row>
    <row r="162" spans="1:18" s="1291" customFormat="1" ht="15.75" customHeight="1" x14ac:dyDescent="0.2">
      <c r="A162" s="1737" t="s">
        <v>2135</v>
      </c>
      <c r="B162" s="1737"/>
      <c r="C162" s="1737"/>
      <c r="D162" s="1737"/>
      <c r="E162" s="1737"/>
      <c r="F162" s="1737"/>
      <c r="G162" s="1737"/>
      <c r="H162" s="1737"/>
      <c r="I162" s="1737"/>
      <c r="J162" s="1737"/>
      <c r="K162" s="1737"/>
      <c r="L162" s="1737"/>
      <c r="M162" s="1737"/>
      <c r="N162" s="1737"/>
      <c r="O162" s="1737"/>
      <c r="P162" s="1737"/>
      <c r="Q162" s="1737"/>
      <c r="R162" s="1737"/>
    </row>
    <row r="163" spans="1:18" s="1291" customFormat="1" ht="15.75" customHeight="1" x14ac:dyDescent="0.2">
      <c r="A163" s="1737" t="s">
        <v>2138</v>
      </c>
      <c r="B163" s="1737"/>
      <c r="C163" s="1737"/>
      <c r="D163" s="1737"/>
      <c r="E163" s="1737"/>
      <c r="F163" s="1737"/>
      <c r="G163" s="1737"/>
      <c r="H163" s="1737"/>
      <c r="I163" s="1737"/>
      <c r="J163" s="1737"/>
      <c r="K163" s="1737"/>
      <c r="L163" s="1737"/>
      <c r="M163" s="1737"/>
      <c r="N163" s="1737"/>
      <c r="O163" s="1737"/>
      <c r="P163" s="1737"/>
      <c r="Q163" s="1737"/>
      <c r="R163" s="1737"/>
    </row>
    <row r="164" spans="1:18" s="1291" customFormat="1" ht="15.75" customHeight="1" x14ac:dyDescent="0.2">
      <c r="A164" s="1737" t="s">
        <v>2140</v>
      </c>
      <c r="B164" s="1737"/>
      <c r="C164" s="1737"/>
      <c r="D164" s="1737"/>
      <c r="E164" s="1737"/>
      <c r="F164" s="1737"/>
      <c r="G164" s="1737"/>
      <c r="H164" s="1737"/>
      <c r="I164" s="1737"/>
      <c r="J164" s="1737"/>
      <c r="K164" s="1737"/>
      <c r="L164" s="1737"/>
      <c r="M164" s="1737"/>
      <c r="N164" s="1737"/>
      <c r="O164" s="1737"/>
      <c r="P164" s="1737"/>
      <c r="Q164" s="1737"/>
      <c r="R164" s="1737"/>
    </row>
    <row r="165" spans="1:18" s="1286" customFormat="1" ht="30" customHeight="1" x14ac:dyDescent="0.2">
      <c r="A165" s="1738" t="s">
        <v>2158</v>
      </c>
      <c r="B165" s="1738"/>
      <c r="C165" s="1738"/>
      <c r="D165" s="1738"/>
      <c r="E165" s="1738"/>
      <c r="F165" s="1738"/>
      <c r="G165" s="1738"/>
      <c r="H165" s="1738"/>
      <c r="I165" s="1738"/>
      <c r="J165" s="1738"/>
      <c r="K165" s="1738"/>
      <c r="L165" s="1738"/>
      <c r="M165" s="1738"/>
      <c r="N165" s="1738"/>
      <c r="O165" s="1738"/>
      <c r="P165" s="1738"/>
      <c r="Q165" s="1738"/>
      <c r="R165" s="1738"/>
    </row>
    <row r="166" spans="1:18" s="1286" customFormat="1" ht="30" customHeight="1" x14ac:dyDescent="0.2">
      <c r="A166" s="1737" t="s">
        <v>2159</v>
      </c>
      <c r="B166" s="1737"/>
      <c r="C166" s="1737"/>
      <c r="D166" s="1737"/>
      <c r="E166" s="1737"/>
      <c r="F166" s="1737"/>
      <c r="G166" s="1737"/>
      <c r="H166" s="1737"/>
      <c r="I166" s="1737"/>
      <c r="J166" s="1737"/>
      <c r="K166" s="1737"/>
      <c r="L166" s="1737"/>
      <c r="M166" s="1737"/>
      <c r="N166" s="1737"/>
      <c r="O166" s="1737"/>
      <c r="P166" s="1737"/>
      <c r="Q166" s="1737"/>
      <c r="R166" s="1737"/>
    </row>
    <row r="167" spans="1:18" s="1286" customFormat="1" ht="30" customHeight="1" x14ac:dyDescent="0.2">
      <c r="A167" s="1737" t="s">
        <v>2160</v>
      </c>
      <c r="B167" s="1737"/>
      <c r="C167" s="1737"/>
      <c r="D167" s="1737"/>
      <c r="E167" s="1737"/>
      <c r="F167" s="1737"/>
      <c r="G167" s="1737"/>
      <c r="H167" s="1737"/>
      <c r="I167" s="1737"/>
      <c r="J167" s="1737"/>
      <c r="K167" s="1737"/>
      <c r="L167" s="1737"/>
      <c r="M167" s="1737"/>
      <c r="N167" s="1737"/>
      <c r="O167" s="1737"/>
      <c r="P167" s="1737"/>
      <c r="Q167" s="1737"/>
      <c r="R167" s="1737"/>
    </row>
    <row r="168" spans="1:18" s="1286" customFormat="1" ht="30" customHeight="1" x14ac:dyDescent="0.2">
      <c r="A168" s="1737" t="s">
        <v>2161</v>
      </c>
      <c r="B168" s="1737"/>
      <c r="C168" s="1737"/>
      <c r="D168" s="1737"/>
      <c r="E168" s="1737"/>
      <c r="F168" s="1737"/>
      <c r="G168" s="1737"/>
      <c r="H168" s="1737"/>
      <c r="I168" s="1737"/>
      <c r="J168" s="1737"/>
      <c r="K168" s="1737"/>
      <c r="L168" s="1737"/>
      <c r="M168" s="1737"/>
      <c r="N168" s="1737"/>
      <c r="O168" s="1737"/>
      <c r="P168" s="1737"/>
      <c r="Q168" s="1737"/>
      <c r="R168" s="1737"/>
    </row>
    <row r="169" spans="1:18" s="1286" customFormat="1" ht="30" customHeight="1" x14ac:dyDescent="0.2">
      <c r="A169" s="1737" t="s">
        <v>2162</v>
      </c>
      <c r="B169" s="1737"/>
      <c r="C169" s="1737"/>
      <c r="D169" s="1737"/>
      <c r="E169" s="1737"/>
      <c r="F169" s="1737"/>
      <c r="G169" s="1737"/>
      <c r="H169" s="1737"/>
      <c r="I169" s="1737"/>
      <c r="J169" s="1737"/>
      <c r="K169" s="1737"/>
      <c r="L169" s="1737"/>
      <c r="M169" s="1737"/>
      <c r="N169" s="1737"/>
      <c r="O169" s="1737"/>
      <c r="P169" s="1737"/>
      <c r="Q169" s="1737"/>
      <c r="R169" s="1737"/>
    </row>
    <row r="170" spans="1:18" s="1286" customFormat="1" ht="15" customHeight="1" x14ac:dyDescent="0.2">
      <c r="A170" s="1737" t="s">
        <v>2163</v>
      </c>
      <c r="B170" s="1737"/>
      <c r="C170" s="1737"/>
      <c r="D170" s="1737"/>
      <c r="E170" s="1737"/>
      <c r="F170" s="1737"/>
      <c r="G170" s="1737"/>
      <c r="H170" s="1737"/>
      <c r="I170" s="1737"/>
      <c r="J170" s="1737"/>
      <c r="K170" s="1737"/>
      <c r="L170" s="1737"/>
      <c r="M170" s="1737"/>
      <c r="N170" s="1737"/>
      <c r="O170" s="1737"/>
      <c r="P170" s="1737"/>
      <c r="Q170" s="1737"/>
      <c r="R170" s="1737"/>
    </row>
    <row r="171" spans="1:18" s="1286" customFormat="1" ht="30" customHeight="1" x14ac:dyDescent="0.2">
      <c r="A171" s="1737" t="s">
        <v>2164</v>
      </c>
      <c r="B171" s="1737"/>
      <c r="C171" s="1737"/>
      <c r="D171" s="1737"/>
      <c r="E171" s="1737"/>
      <c r="F171" s="1737"/>
      <c r="G171" s="1737"/>
      <c r="H171" s="1737"/>
      <c r="I171" s="1737"/>
      <c r="J171" s="1737"/>
      <c r="K171" s="1737"/>
      <c r="L171" s="1737"/>
      <c r="M171" s="1737"/>
      <c r="N171" s="1737"/>
      <c r="O171" s="1737"/>
      <c r="P171" s="1737"/>
      <c r="Q171" s="1737"/>
      <c r="R171" s="1737"/>
    </row>
    <row r="172" spans="1:18" s="1286" customFormat="1" ht="30" customHeight="1" x14ac:dyDescent="0.2">
      <c r="A172" s="1737" t="s">
        <v>2165</v>
      </c>
      <c r="B172" s="1737"/>
      <c r="C172" s="1737"/>
      <c r="D172" s="1737"/>
      <c r="E172" s="1737"/>
      <c r="F172" s="1737"/>
      <c r="G172" s="1737"/>
      <c r="H172" s="1737"/>
      <c r="I172" s="1737"/>
      <c r="J172" s="1737"/>
      <c r="K172" s="1737"/>
      <c r="L172" s="1737"/>
      <c r="M172" s="1737"/>
      <c r="N172" s="1737"/>
      <c r="O172" s="1737"/>
      <c r="P172" s="1737"/>
      <c r="Q172" s="1737"/>
      <c r="R172" s="1737"/>
    </row>
    <row r="173" spans="1:18" s="1286" customFormat="1" ht="30" customHeight="1" x14ac:dyDescent="0.2">
      <c r="A173" s="1738" t="s">
        <v>2169</v>
      </c>
      <c r="B173" s="1738"/>
      <c r="C173" s="1738"/>
      <c r="D173" s="1738"/>
      <c r="E173" s="1738"/>
      <c r="F173" s="1738"/>
      <c r="G173" s="1738"/>
      <c r="H173" s="1738"/>
      <c r="I173" s="1738"/>
      <c r="J173" s="1738"/>
      <c r="K173" s="1738"/>
      <c r="L173" s="1738"/>
      <c r="M173" s="1738"/>
      <c r="N173" s="1738"/>
      <c r="O173" s="1738"/>
      <c r="P173" s="1738"/>
      <c r="Q173" s="1738"/>
      <c r="R173" s="1738"/>
    </row>
    <row r="174" spans="1:18" s="1286" customFormat="1" ht="30" customHeight="1" x14ac:dyDescent="0.2">
      <c r="A174" s="1738" t="s">
        <v>2166</v>
      </c>
      <c r="B174" s="1738"/>
      <c r="C174" s="1738"/>
      <c r="D174" s="1738"/>
      <c r="E174" s="1738"/>
      <c r="F174" s="1738"/>
      <c r="G174" s="1738"/>
      <c r="H174" s="1738"/>
      <c r="I174" s="1738"/>
      <c r="J174" s="1738"/>
      <c r="K174" s="1738"/>
      <c r="L174" s="1738"/>
      <c r="M174" s="1738"/>
      <c r="N174" s="1738"/>
      <c r="O174" s="1738"/>
      <c r="P174" s="1738"/>
      <c r="Q174" s="1738"/>
      <c r="R174" s="1738"/>
    </row>
    <row r="175" spans="1:18" s="1286" customFormat="1" ht="30" customHeight="1" x14ac:dyDescent="0.2">
      <c r="A175" s="1738" t="s">
        <v>2167</v>
      </c>
      <c r="B175" s="1738"/>
      <c r="C175" s="1738"/>
      <c r="D175" s="1738"/>
      <c r="E175" s="1738"/>
      <c r="F175" s="1738"/>
      <c r="G175" s="1738"/>
      <c r="H175" s="1738"/>
      <c r="I175" s="1738"/>
      <c r="J175" s="1738"/>
      <c r="K175" s="1738"/>
      <c r="L175" s="1738"/>
      <c r="M175" s="1738"/>
      <c r="N175" s="1738"/>
      <c r="O175" s="1738"/>
      <c r="P175" s="1738"/>
      <c r="Q175" s="1738"/>
      <c r="R175" s="1738"/>
    </row>
    <row r="176" spans="1:18" s="1289" customFormat="1" ht="15.75" customHeight="1" x14ac:dyDescent="0.2">
      <c r="A176" s="1737" t="s">
        <v>2156</v>
      </c>
      <c r="B176" s="1737"/>
      <c r="C176" s="1737"/>
      <c r="D176" s="1737"/>
      <c r="E176" s="1737"/>
      <c r="F176" s="1737"/>
      <c r="G176" s="1737"/>
      <c r="H176" s="1737"/>
      <c r="I176" s="1737"/>
      <c r="J176" s="1737"/>
      <c r="K176" s="1737"/>
      <c r="L176" s="1737"/>
      <c r="M176" s="1737"/>
      <c r="N176" s="1737"/>
      <c r="O176" s="1737"/>
      <c r="P176" s="1737"/>
      <c r="Q176" s="1737"/>
      <c r="R176" s="1737"/>
    </row>
    <row r="177" spans="1:18" s="1285" customFormat="1" ht="15.75" customHeight="1" x14ac:dyDescent="0.2">
      <c r="A177" s="1737"/>
      <c r="B177" s="1737"/>
      <c r="C177" s="1737"/>
      <c r="D177" s="1737"/>
      <c r="E177" s="1737"/>
      <c r="F177" s="1737"/>
      <c r="G177" s="1737"/>
      <c r="H177" s="1737"/>
      <c r="I177" s="1737"/>
      <c r="J177" s="1737"/>
      <c r="K177" s="1737"/>
      <c r="L177" s="1737"/>
      <c r="M177" s="1737"/>
      <c r="N177" s="1737"/>
      <c r="O177" s="1737"/>
      <c r="P177" s="1737"/>
      <c r="Q177" s="1737"/>
      <c r="R177" s="1737"/>
    </row>
    <row r="178" spans="1:18" s="1737" customFormat="1" ht="15.75" customHeight="1" x14ac:dyDescent="0.2">
      <c r="A178" s="1737" t="s">
        <v>2155</v>
      </c>
    </row>
    <row r="179" spans="1:18" s="1286" customFormat="1" ht="30" customHeight="1" x14ac:dyDescent="0.2">
      <c r="A179" s="1738" t="s">
        <v>2184</v>
      </c>
      <c r="B179" s="1738"/>
      <c r="C179" s="1738"/>
      <c r="D179" s="1738"/>
      <c r="E179" s="1738"/>
      <c r="F179" s="1738"/>
      <c r="G179" s="1738"/>
      <c r="H179" s="1738"/>
      <c r="I179" s="1738"/>
      <c r="J179" s="1738"/>
      <c r="K179" s="1738"/>
      <c r="L179" s="1738"/>
      <c r="M179" s="1738"/>
      <c r="N179" s="1738"/>
      <c r="O179" s="1738"/>
      <c r="P179" s="1738"/>
      <c r="Q179" s="1738"/>
      <c r="R179" s="1738"/>
    </row>
    <row r="180" spans="1:18" s="1286" customFormat="1" ht="30" customHeight="1" x14ac:dyDescent="0.2">
      <c r="A180" s="1738" t="s">
        <v>2185</v>
      </c>
      <c r="B180" s="1738"/>
      <c r="C180" s="1738"/>
      <c r="D180" s="1738"/>
      <c r="E180" s="1738"/>
      <c r="F180" s="1738"/>
      <c r="G180" s="1738"/>
      <c r="H180" s="1738"/>
      <c r="I180" s="1738"/>
      <c r="J180" s="1738"/>
      <c r="K180" s="1738"/>
      <c r="L180" s="1738"/>
      <c r="M180" s="1738"/>
      <c r="N180" s="1738"/>
      <c r="O180" s="1738"/>
      <c r="P180" s="1738"/>
      <c r="Q180" s="1738"/>
      <c r="R180" s="1738"/>
    </row>
    <row r="181" spans="1:18" s="1286" customFormat="1" ht="30" customHeight="1" x14ac:dyDescent="0.2">
      <c r="A181" s="1738" t="s">
        <v>2186</v>
      </c>
      <c r="B181" s="1738"/>
      <c r="C181" s="1738"/>
      <c r="D181" s="1738"/>
      <c r="E181" s="1738"/>
      <c r="F181" s="1738"/>
      <c r="G181" s="1738"/>
      <c r="H181" s="1738"/>
      <c r="I181" s="1738"/>
      <c r="J181" s="1738"/>
      <c r="K181" s="1738"/>
      <c r="L181" s="1738"/>
      <c r="M181" s="1738"/>
      <c r="N181" s="1738"/>
      <c r="O181" s="1738"/>
      <c r="P181" s="1738"/>
      <c r="Q181" s="1738"/>
      <c r="R181" s="1738"/>
    </row>
    <row r="182" spans="1:18" s="1286" customFormat="1" ht="30" customHeight="1" x14ac:dyDescent="0.2">
      <c r="A182" s="1738" t="s">
        <v>2187</v>
      </c>
      <c r="B182" s="1738"/>
      <c r="C182" s="1738"/>
      <c r="D182" s="1738"/>
      <c r="E182" s="1738"/>
      <c r="F182" s="1738"/>
      <c r="G182" s="1738"/>
      <c r="H182" s="1738"/>
      <c r="I182" s="1738"/>
      <c r="J182" s="1738"/>
      <c r="K182" s="1738"/>
      <c r="L182" s="1738"/>
      <c r="M182" s="1738"/>
      <c r="N182" s="1738"/>
      <c r="O182" s="1738"/>
      <c r="P182" s="1738"/>
      <c r="Q182" s="1738"/>
      <c r="R182" s="1738"/>
    </row>
    <row r="183" spans="1:18" s="1286" customFormat="1" ht="30" customHeight="1" x14ac:dyDescent="0.2">
      <c r="A183" s="1738" t="s">
        <v>2188</v>
      </c>
      <c r="B183" s="1738"/>
      <c r="C183" s="1738"/>
      <c r="D183" s="1738"/>
      <c r="E183" s="1738"/>
      <c r="F183" s="1738"/>
      <c r="G183" s="1738"/>
      <c r="H183" s="1738"/>
      <c r="I183" s="1738"/>
      <c r="J183" s="1738"/>
      <c r="K183" s="1738"/>
      <c r="L183" s="1738"/>
      <c r="M183" s="1738"/>
      <c r="N183" s="1738"/>
      <c r="O183" s="1738"/>
      <c r="P183" s="1738"/>
      <c r="Q183" s="1738"/>
      <c r="R183" s="1738"/>
    </row>
    <row r="184" spans="1:18" s="1286" customFormat="1" ht="30" customHeight="1" x14ac:dyDescent="0.2">
      <c r="A184" s="1738" t="s">
        <v>2189</v>
      </c>
      <c r="B184" s="1738"/>
      <c r="C184" s="1738"/>
      <c r="D184" s="1738"/>
      <c r="E184" s="1738"/>
      <c r="F184" s="1738"/>
      <c r="G184" s="1738"/>
      <c r="H184" s="1738"/>
      <c r="I184" s="1738"/>
      <c r="J184" s="1738"/>
      <c r="K184" s="1738"/>
      <c r="L184" s="1738"/>
      <c r="M184" s="1738"/>
      <c r="N184" s="1738"/>
      <c r="O184" s="1738"/>
      <c r="P184" s="1738"/>
      <c r="Q184" s="1738"/>
      <c r="R184" s="1738"/>
    </row>
    <row r="185" spans="1:18" s="1286" customFormat="1" ht="30" customHeight="1" x14ac:dyDescent="0.2">
      <c r="A185" s="1738" t="s">
        <v>2190</v>
      </c>
      <c r="B185" s="1738"/>
      <c r="C185" s="1738"/>
      <c r="D185" s="1738"/>
      <c r="E185" s="1738"/>
      <c r="F185" s="1738"/>
      <c r="G185" s="1738"/>
      <c r="H185" s="1738"/>
      <c r="I185" s="1738"/>
      <c r="J185" s="1738"/>
      <c r="K185" s="1738"/>
      <c r="L185" s="1738"/>
      <c r="M185" s="1738"/>
      <c r="N185" s="1738"/>
      <c r="O185" s="1738"/>
      <c r="P185" s="1738"/>
      <c r="Q185" s="1738"/>
      <c r="R185" s="1738"/>
    </row>
    <row r="186" spans="1:18" s="1286" customFormat="1" ht="15.75" customHeight="1" x14ac:dyDescent="0.2">
      <c r="A186" s="1738" t="s">
        <v>2192</v>
      </c>
      <c r="B186" s="1738"/>
      <c r="C186" s="1738"/>
      <c r="D186" s="1738"/>
      <c r="E186" s="1738"/>
      <c r="F186" s="1738"/>
      <c r="G186" s="1738"/>
      <c r="H186" s="1738"/>
      <c r="I186" s="1738"/>
      <c r="J186" s="1738"/>
      <c r="K186" s="1738"/>
      <c r="L186" s="1738"/>
      <c r="M186" s="1738"/>
      <c r="N186" s="1738"/>
      <c r="O186" s="1738"/>
      <c r="P186" s="1738"/>
      <c r="Q186" s="1738"/>
      <c r="R186" s="1738"/>
    </row>
    <row r="187" spans="1:18" s="1286" customFormat="1" ht="30" customHeight="1" x14ac:dyDescent="0.2">
      <c r="A187" s="1738" t="s">
        <v>2191</v>
      </c>
      <c r="B187" s="1738"/>
      <c r="C187" s="1738"/>
      <c r="D187" s="1738"/>
      <c r="E187" s="1738"/>
      <c r="F187" s="1738"/>
      <c r="G187" s="1738"/>
      <c r="H187" s="1738"/>
      <c r="I187" s="1738"/>
      <c r="J187" s="1738"/>
      <c r="K187" s="1738"/>
      <c r="L187" s="1738"/>
      <c r="M187" s="1738"/>
      <c r="N187" s="1738"/>
      <c r="O187" s="1738"/>
      <c r="P187" s="1738"/>
      <c r="Q187" s="1738"/>
      <c r="R187" s="1738"/>
    </row>
    <row r="188" spans="1:18" s="1286" customFormat="1" ht="30" customHeight="1" x14ac:dyDescent="0.2">
      <c r="A188" s="1738" t="s">
        <v>2193</v>
      </c>
      <c r="B188" s="1738"/>
      <c r="C188" s="1738"/>
      <c r="D188" s="1738"/>
      <c r="E188" s="1738"/>
      <c r="F188" s="1738"/>
      <c r="G188" s="1738"/>
      <c r="H188" s="1738"/>
      <c r="I188" s="1738"/>
      <c r="J188" s="1738"/>
      <c r="K188" s="1738"/>
      <c r="L188" s="1738"/>
      <c r="M188" s="1738"/>
      <c r="N188" s="1738"/>
      <c r="O188" s="1738"/>
      <c r="P188" s="1738"/>
      <c r="Q188" s="1738"/>
      <c r="R188" s="1738"/>
    </row>
    <row r="189" spans="1:18" s="1286" customFormat="1" ht="30" customHeight="1" x14ac:dyDescent="0.2">
      <c r="A189" s="1738" t="s">
        <v>2194</v>
      </c>
      <c r="B189" s="1738"/>
      <c r="C189" s="1738"/>
      <c r="D189" s="1738"/>
      <c r="E189" s="1738"/>
      <c r="F189" s="1738"/>
      <c r="G189" s="1738"/>
      <c r="H189" s="1738"/>
      <c r="I189" s="1738"/>
      <c r="J189" s="1738"/>
      <c r="K189" s="1738"/>
      <c r="L189" s="1738"/>
      <c r="M189" s="1738"/>
      <c r="N189" s="1738"/>
      <c r="O189" s="1738"/>
      <c r="P189" s="1738"/>
      <c r="Q189" s="1738"/>
      <c r="R189" s="1738"/>
    </row>
    <row r="190" spans="1:18" s="1286" customFormat="1" ht="30" customHeight="1" x14ac:dyDescent="0.2">
      <c r="A190" s="1738" t="s">
        <v>2318</v>
      </c>
      <c r="B190" s="1738"/>
      <c r="C190" s="1738"/>
      <c r="D190" s="1738"/>
      <c r="E190" s="1738"/>
      <c r="F190" s="1738"/>
      <c r="G190" s="1738"/>
      <c r="H190" s="1738"/>
      <c r="I190" s="1738"/>
      <c r="J190" s="1738"/>
      <c r="K190" s="1738"/>
      <c r="L190" s="1738"/>
      <c r="M190" s="1738"/>
      <c r="N190" s="1738"/>
      <c r="O190" s="1738"/>
      <c r="P190" s="1738"/>
      <c r="Q190" s="1738"/>
      <c r="R190" s="1738"/>
    </row>
    <row r="191" spans="1:18" s="1737" customFormat="1" ht="15.75" customHeight="1" x14ac:dyDescent="0.2">
      <c r="A191" s="1737" t="s">
        <v>2183</v>
      </c>
    </row>
    <row r="192" spans="1:18" s="1737" customFormat="1" ht="15.75" customHeight="1" x14ac:dyDescent="0.2">
      <c r="A192" s="1737" t="s">
        <v>2196</v>
      </c>
    </row>
    <row r="193" spans="1:18" s="1285" customFormat="1" ht="15.75" customHeight="1" x14ac:dyDescent="0.2">
      <c r="A193" s="1744" t="s">
        <v>2217</v>
      </c>
      <c r="B193" s="1744"/>
      <c r="C193" s="1744"/>
      <c r="D193" s="1744"/>
      <c r="E193" s="1744"/>
      <c r="F193" s="1744"/>
      <c r="G193" s="1744"/>
      <c r="H193" s="1744"/>
      <c r="I193" s="1744"/>
      <c r="J193" s="1744"/>
      <c r="K193" s="1744"/>
      <c r="L193" s="1744"/>
      <c r="M193" s="1744"/>
      <c r="N193" s="1744"/>
      <c r="O193" s="1744"/>
      <c r="P193" s="1744"/>
      <c r="Q193" s="1744"/>
      <c r="R193" s="1744"/>
    </row>
    <row r="194" spans="1:18" s="1285" customFormat="1" ht="30" customHeight="1" x14ac:dyDescent="0.2">
      <c r="A194" s="1737" t="s">
        <v>2221</v>
      </c>
      <c r="B194" s="1737"/>
      <c r="C194" s="1737"/>
      <c r="D194" s="1737"/>
      <c r="E194" s="1737"/>
      <c r="F194" s="1737"/>
      <c r="G194" s="1737"/>
      <c r="H194" s="1737"/>
      <c r="I194" s="1737"/>
      <c r="J194" s="1737"/>
      <c r="K194" s="1737"/>
      <c r="L194" s="1737"/>
      <c r="M194" s="1737"/>
      <c r="N194" s="1737"/>
      <c r="O194" s="1737"/>
      <c r="P194" s="1737"/>
      <c r="Q194" s="1737"/>
      <c r="R194" s="1737"/>
    </row>
    <row r="195" spans="1:18" s="1285" customFormat="1" ht="15.75" customHeight="1" x14ac:dyDescent="0.2">
      <c r="A195" s="1737" t="s">
        <v>2218</v>
      </c>
      <c r="B195" s="1737"/>
      <c r="C195" s="1737"/>
      <c r="D195" s="1737"/>
      <c r="E195" s="1737"/>
      <c r="F195" s="1737"/>
      <c r="G195" s="1737"/>
      <c r="H195" s="1737"/>
      <c r="I195" s="1737"/>
      <c r="J195" s="1737"/>
      <c r="K195" s="1737"/>
      <c r="L195" s="1737"/>
      <c r="M195" s="1737"/>
      <c r="N195" s="1737"/>
      <c r="O195" s="1737"/>
      <c r="P195" s="1737"/>
      <c r="Q195" s="1737"/>
      <c r="R195" s="1737"/>
    </row>
    <row r="196" spans="1:18" s="1285" customFormat="1" ht="30" customHeight="1" x14ac:dyDescent="0.2">
      <c r="A196" s="1737" t="s">
        <v>2224</v>
      </c>
      <c r="B196" s="1737"/>
      <c r="C196" s="1737"/>
      <c r="D196" s="1737"/>
      <c r="E196" s="1737"/>
      <c r="F196" s="1737"/>
      <c r="G196" s="1737"/>
      <c r="H196" s="1737"/>
      <c r="I196" s="1737"/>
      <c r="J196" s="1737"/>
      <c r="K196" s="1737"/>
      <c r="L196" s="1737"/>
      <c r="M196" s="1737"/>
      <c r="N196" s="1737"/>
      <c r="O196" s="1737"/>
      <c r="P196" s="1737"/>
      <c r="Q196" s="1737"/>
      <c r="R196" s="1737"/>
    </row>
    <row r="197" spans="1:18" s="1285" customFormat="1" ht="30" customHeight="1" x14ac:dyDescent="0.2">
      <c r="A197" s="1737" t="s">
        <v>2222</v>
      </c>
      <c r="B197" s="1737"/>
      <c r="C197" s="1737"/>
      <c r="D197" s="1737"/>
      <c r="E197" s="1737"/>
      <c r="F197" s="1737"/>
      <c r="G197" s="1737"/>
      <c r="H197" s="1737"/>
      <c r="I197" s="1737"/>
      <c r="J197" s="1737"/>
      <c r="K197" s="1737"/>
      <c r="L197" s="1737"/>
      <c r="M197" s="1737"/>
      <c r="N197" s="1737"/>
      <c r="O197" s="1737"/>
      <c r="P197" s="1737"/>
      <c r="Q197" s="1737"/>
      <c r="R197" s="1737"/>
    </row>
    <row r="198" spans="1:18" s="1285" customFormat="1" ht="30" customHeight="1" x14ac:dyDescent="0.2">
      <c r="A198" s="1737" t="s">
        <v>2226</v>
      </c>
      <c r="B198" s="1737"/>
      <c r="C198" s="1737"/>
      <c r="D198" s="1737"/>
      <c r="E198" s="1737"/>
      <c r="F198" s="1737"/>
      <c r="G198" s="1737"/>
      <c r="H198" s="1737"/>
      <c r="I198" s="1737"/>
      <c r="J198" s="1737"/>
      <c r="K198" s="1737"/>
      <c r="L198" s="1737"/>
      <c r="M198" s="1737"/>
      <c r="N198" s="1737"/>
      <c r="O198" s="1737"/>
      <c r="P198" s="1737"/>
      <c r="Q198" s="1737"/>
      <c r="R198" s="1737"/>
    </row>
    <row r="199" spans="1:18" s="1285" customFormat="1" ht="30" customHeight="1" x14ac:dyDescent="0.2">
      <c r="A199" s="1737" t="s">
        <v>2220</v>
      </c>
      <c r="B199" s="1737"/>
      <c r="C199" s="1737"/>
      <c r="D199" s="1737"/>
      <c r="E199" s="1737"/>
      <c r="F199" s="1737"/>
      <c r="G199" s="1737"/>
      <c r="H199" s="1737"/>
      <c r="I199" s="1737"/>
      <c r="J199" s="1737"/>
      <c r="K199" s="1737"/>
      <c r="L199" s="1737"/>
      <c r="M199" s="1737"/>
      <c r="N199" s="1737"/>
      <c r="O199" s="1737"/>
      <c r="P199" s="1737"/>
      <c r="Q199" s="1737"/>
      <c r="R199" s="1737"/>
    </row>
    <row r="200" spans="1:18" s="1285" customFormat="1" ht="30" customHeight="1" x14ac:dyDescent="0.2">
      <c r="A200" s="1737" t="s">
        <v>2227</v>
      </c>
      <c r="B200" s="1737"/>
      <c r="C200" s="1737"/>
      <c r="D200" s="1737"/>
      <c r="E200" s="1737"/>
      <c r="F200" s="1737"/>
      <c r="G200" s="1737"/>
      <c r="H200" s="1737"/>
      <c r="I200" s="1737"/>
      <c r="J200" s="1737"/>
      <c r="K200" s="1737"/>
      <c r="L200" s="1737"/>
      <c r="M200" s="1737"/>
      <c r="N200" s="1737"/>
      <c r="O200" s="1737"/>
      <c r="P200" s="1737"/>
      <c r="Q200" s="1737"/>
      <c r="R200" s="1737"/>
    </row>
    <row r="201" spans="1:18" s="1285" customFormat="1" ht="30" customHeight="1" x14ac:dyDescent="0.2">
      <c r="A201" s="1737" t="s">
        <v>2211</v>
      </c>
      <c r="B201" s="1737"/>
      <c r="C201" s="1737"/>
      <c r="D201" s="1737"/>
      <c r="E201" s="1737"/>
      <c r="F201" s="1737"/>
      <c r="G201" s="1737"/>
      <c r="H201" s="1737"/>
      <c r="I201" s="1737"/>
      <c r="J201" s="1737"/>
      <c r="K201" s="1737"/>
      <c r="L201" s="1737"/>
      <c r="M201" s="1737"/>
      <c r="N201" s="1737"/>
      <c r="O201" s="1737"/>
      <c r="P201" s="1737"/>
      <c r="Q201" s="1737"/>
      <c r="R201" s="1737"/>
    </row>
    <row r="202" spans="1:18" s="1285" customFormat="1" ht="30" customHeight="1" x14ac:dyDescent="0.2">
      <c r="A202" s="1737" t="s">
        <v>2213</v>
      </c>
      <c r="B202" s="1737"/>
      <c r="C202" s="1737"/>
      <c r="D202" s="1737"/>
      <c r="E202" s="1737"/>
      <c r="F202" s="1737"/>
      <c r="G202" s="1737"/>
      <c r="H202" s="1737"/>
      <c r="I202" s="1737"/>
      <c r="J202" s="1737"/>
      <c r="K202" s="1737"/>
      <c r="L202" s="1737"/>
      <c r="M202" s="1737"/>
      <c r="N202" s="1737"/>
      <c r="O202" s="1737"/>
      <c r="P202" s="1737"/>
      <c r="Q202" s="1737"/>
      <c r="R202" s="1737"/>
    </row>
    <row r="203" spans="1:18" s="1286" customFormat="1" ht="30" customHeight="1" x14ac:dyDescent="0.2">
      <c r="A203" s="1738" t="s">
        <v>2225</v>
      </c>
      <c r="B203" s="1738"/>
      <c r="C203" s="1738"/>
      <c r="D203" s="1738"/>
      <c r="E203" s="1738"/>
      <c r="F203" s="1738"/>
      <c r="G203" s="1738"/>
      <c r="H203" s="1738"/>
      <c r="I203" s="1738"/>
      <c r="J203" s="1738"/>
      <c r="K203" s="1738"/>
      <c r="L203" s="1738"/>
      <c r="M203" s="1738"/>
      <c r="N203" s="1738"/>
      <c r="O203" s="1738"/>
      <c r="P203" s="1738"/>
      <c r="Q203" s="1738"/>
      <c r="R203" s="1738"/>
    </row>
    <row r="204" spans="1:18" s="1286" customFormat="1" ht="30" customHeight="1" x14ac:dyDescent="0.2">
      <c r="A204" s="1738" t="s">
        <v>2219</v>
      </c>
      <c r="B204" s="1738"/>
      <c r="C204" s="1738"/>
      <c r="D204" s="1738"/>
      <c r="E204" s="1738"/>
      <c r="F204" s="1738"/>
      <c r="G204" s="1738"/>
      <c r="H204" s="1738"/>
      <c r="I204" s="1738"/>
      <c r="J204" s="1738"/>
      <c r="K204" s="1738"/>
      <c r="L204" s="1738"/>
      <c r="M204" s="1738"/>
      <c r="N204" s="1738"/>
      <c r="O204" s="1738"/>
      <c r="P204" s="1738"/>
      <c r="Q204" s="1738"/>
      <c r="R204" s="1738"/>
    </row>
    <row r="205" spans="1:18" s="1286" customFormat="1" ht="30" customHeight="1" x14ac:dyDescent="0.2">
      <c r="A205" s="1738" t="s">
        <v>2223</v>
      </c>
      <c r="B205" s="1738"/>
      <c r="C205" s="1738"/>
      <c r="D205" s="1738"/>
      <c r="E205" s="1738"/>
      <c r="F205" s="1738"/>
      <c r="G205" s="1738"/>
      <c r="H205" s="1738"/>
      <c r="I205" s="1738"/>
      <c r="J205" s="1738"/>
      <c r="K205" s="1738"/>
      <c r="L205" s="1738"/>
      <c r="M205" s="1738"/>
      <c r="N205" s="1738"/>
      <c r="O205" s="1738"/>
      <c r="P205" s="1738"/>
      <c r="Q205" s="1738"/>
      <c r="R205" s="1738"/>
    </row>
    <row r="206" spans="1:18" s="1737" customFormat="1" ht="15.75" customHeight="1" x14ac:dyDescent="0.2">
      <c r="A206" s="1737" t="s">
        <v>2215</v>
      </c>
    </row>
    <row r="207" spans="1:18" s="1286" customFormat="1" ht="30" customHeight="1" x14ac:dyDescent="0.2">
      <c r="A207" s="1738" t="s">
        <v>2212</v>
      </c>
      <c r="B207" s="1738"/>
      <c r="C207" s="1738"/>
      <c r="D207" s="1738"/>
      <c r="E207" s="1738"/>
      <c r="F207" s="1738"/>
      <c r="G207" s="1738"/>
      <c r="H207" s="1738"/>
      <c r="I207" s="1738"/>
      <c r="J207" s="1738"/>
      <c r="K207" s="1738"/>
      <c r="L207" s="1738"/>
      <c r="M207" s="1738"/>
      <c r="N207" s="1738"/>
      <c r="O207" s="1738"/>
      <c r="P207" s="1738"/>
      <c r="Q207" s="1738"/>
      <c r="R207" s="1738"/>
    </row>
    <row r="208" spans="1:18" s="869" customFormat="1" ht="30" customHeight="1" x14ac:dyDescent="0.2">
      <c r="A208" s="1738" t="s">
        <v>2214</v>
      </c>
      <c r="B208" s="1738"/>
      <c r="C208" s="1738"/>
      <c r="D208" s="1738"/>
      <c r="E208" s="1738"/>
      <c r="F208" s="1738"/>
      <c r="G208" s="1738"/>
      <c r="H208" s="1738"/>
      <c r="I208" s="1738"/>
      <c r="J208" s="1738"/>
      <c r="K208" s="1738"/>
      <c r="L208" s="1738"/>
      <c r="M208" s="1738"/>
      <c r="N208" s="1738"/>
      <c r="O208" s="1738"/>
      <c r="P208" s="1738"/>
      <c r="Q208" s="1738"/>
      <c r="R208" s="1738"/>
    </row>
    <row r="209" spans="1:18" s="1737" customFormat="1" ht="14.25" customHeight="1" x14ac:dyDescent="0.2">
      <c r="A209" s="1737" t="s">
        <v>2229</v>
      </c>
    </row>
    <row r="210" spans="1:18" s="1737" customFormat="1" ht="15.75" customHeight="1" x14ac:dyDescent="0.2">
      <c r="A210" s="1737" t="s">
        <v>2319</v>
      </c>
    </row>
    <row r="211" spans="1:18" s="1286" customFormat="1" ht="30" customHeight="1" x14ac:dyDescent="0.2">
      <c r="A211" s="1738" t="s">
        <v>2242</v>
      </c>
      <c r="B211" s="1738"/>
      <c r="C211" s="1738"/>
      <c r="D211" s="1738"/>
      <c r="E211" s="1738"/>
      <c r="F211" s="1738"/>
      <c r="G211" s="1738"/>
      <c r="H211" s="1738"/>
      <c r="I211" s="1738"/>
      <c r="J211" s="1738"/>
      <c r="K211" s="1738"/>
      <c r="L211" s="1738"/>
      <c r="M211" s="1738"/>
      <c r="N211" s="1738"/>
      <c r="O211" s="1738"/>
      <c r="P211" s="1738"/>
      <c r="Q211" s="1738"/>
      <c r="R211" s="1738"/>
    </row>
    <row r="212" spans="1:18" s="1285" customFormat="1" ht="30" customHeight="1" x14ac:dyDescent="0.2">
      <c r="A212" s="1737" t="s">
        <v>2239</v>
      </c>
      <c r="B212" s="1737"/>
      <c r="C212" s="1737"/>
      <c r="D212" s="1737"/>
      <c r="E212" s="1737"/>
      <c r="F212" s="1737"/>
      <c r="G212" s="1737"/>
      <c r="H212" s="1737"/>
      <c r="I212" s="1737"/>
      <c r="J212" s="1737"/>
      <c r="K212" s="1737"/>
      <c r="L212" s="1737"/>
      <c r="M212" s="1737"/>
      <c r="N212" s="1737"/>
      <c r="O212" s="1737"/>
      <c r="P212" s="1737"/>
      <c r="Q212" s="1737"/>
      <c r="R212" s="1737"/>
    </row>
    <row r="213" spans="1:18" s="1285" customFormat="1" ht="14.25" x14ac:dyDescent="0.2">
      <c r="A213" s="1737" t="s">
        <v>2238</v>
      </c>
      <c r="B213" s="1737"/>
      <c r="C213" s="1737"/>
      <c r="D213" s="1737"/>
      <c r="E213" s="1737"/>
      <c r="F213" s="1737"/>
      <c r="G213" s="1737"/>
      <c r="H213" s="1737"/>
      <c r="I213" s="1737"/>
      <c r="J213" s="1737"/>
      <c r="K213" s="1737"/>
      <c r="L213" s="1737"/>
      <c r="M213" s="1737"/>
      <c r="N213" s="1737"/>
      <c r="O213" s="1737"/>
      <c r="P213" s="1737"/>
      <c r="Q213" s="1737"/>
      <c r="R213" s="1737"/>
    </row>
    <row r="214" spans="1:18" s="1285" customFormat="1" ht="30" customHeight="1" x14ac:dyDescent="0.2">
      <c r="A214" s="1737" t="s">
        <v>2240</v>
      </c>
      <c r="B214" s="1737"/>
      <c r="C214" s="1737"/>
      <c r="D214" s="1737"/>
      <c r="E214" s="1737"/>
      <c r="F214" s="1737"/>
      <c r="G214" s="1737"/>
      <c r="H214" s="1737"/>
      <c r="I214" s="1737"/>
      <c r="J214" s="1737"/>
      <c r="K214" s="1737"/>
      <c r="L214" s="1737"/>
      <c r="M214" s="1737"/>
      <c r="N214" s="1737"/>
      <c r="O214" s="1737"/>
      <c r="P214" s="1737"/>
      <c r="Q214" s="1737"/>
      <c r="R214" s="1737"/>
    </row>
    <row r="215" spans="1:18" s="1285" customFormat="1" ht="30" customHeight="1" x14ac:dyDescent="0.2">
      <c r="A215" s="1737" t="s">
        <v>2244</v>
      </c>
      <c r="B215" s="1737"/>
      <c r="C215" s="1737"/>
      <c r="D215" s="1737"/>
      <c r="E215" s="1737"/>
      <c r="F215" s="1737"/>
      <c r="G215" s="1737"/>
      <c r="H215" s="1737"/>
      <c r="I215" s="1737"/>
      <c r="J215" s="1737"/>
      <c r="K215" s="1737"/>
      <c r="L215" s="1737"/>
      <c r="M215" s="1737"/>
      <c r="N215" s="1737"/>
      <c r="O215" s="1737"/>
      <c r="P215" s="1737"/>
      <c r="Q215" s="1737"/>
      <c r="R215" s="1737"/>
    </row>
    <row r="216" spans="1:18" s="1285" customFormat="1" ht="30" customHeight="1" x14ac:dyDescent="0.2">
      <c r="A216" s="1737" t="s">
        <v>2243</v>
      </c>
      <c r="B216" s="1737"/>
      <c r="C216" s="1737"/>
      <c r="D216" s="1737"/>
      <c r="E216" s="1737"/>
      <c r="F216" s="1737"/>
      <c r="G216" s="1737"/>
      <c r="H216" s="1737"/>
      <c r="I216" s="1737"/>
      <c r="J216" s="1737"/>
      <c r="K216" s="1737"/>
      <c r="L216" s="1737"/>
      <c r="M216" s="1737"/>
      <c r="N216" s="1737"/>
      <c r="O216" s="1737"/>
      <c r="P216" s="1737"/>
      <c r="Q216" s="1737"/>
      <c r="R216" s="1737"/>
    </row>
    <row r="217" spans="1:18" s="1285" customFormat="1" ht="30" customHeight="1" x14ac:dyDescent="0.2">
      <c r="A217" s="1737" t="s">
        <v>2241</v>
      </c>
      <c r="B217" s="1737"/>
      <c r="C217" s="1737"/>
      <c r="D217" s="1737"/>
      <c r="E217" s="1737"/>
      <c r="F217" s="1737"/>
      <c r="G217" s="1737"/>
      <c r="H217" s="1737"/>
      <c r="I217" s="1737"/>
      <c r="J217" s="1737"/>
      <c r="K217" s="1737"/>
      <c r="L217" s="1737"/>
      <c r="M217" s="1737"/>
      <c r="N217" s="1737"/>
      <c r="O217" s="1737"/>
      <c r="P217" s="1737"/>
      <c r="Q217" s="1737"/>
      <c r="R217" s="1737"/>
    </row>
    <row r="218" spans="1:18" s="1285" customFormat="1" ht="14.25" x14ac:dyDescent="0.2">
      <c r="A218" s="1737" t="s">
        <v>2360</v>
      </c>
      <c r="B218" s="1737"/>
      <c r="C218" s="1737"/>
      <c r="D218" s="1737"/>
      <c r="E218" s="1737"/>
      <c r="F218" s="1737"/>
      <c r="G218" s="1737"/>
      <c r="H218" s="1737"/>
      <c r="I218" s="1737"/>
      <c r="J218" s="1737"/>
      <c r="K218" s="1737"/>
      <c r="L218" s="1737"/>
      <c r="M218" s="1737"/>
      <c r="N218" s="1737"/>
      <c r="O218" s="1737"/>
      <c r="P218" s="1737"/>
      <c r="Q218" s="1737"/>
      <c r="R218" s="1737"/>
    </row>
    <row r="219" spans="1:18" s="1285" customFormat="1" ht="30" customHeight="1" x14ac:dyDescent="0.2">
      <c r="A219" s="1737" t="s">
        <v>2254</v>
      </c>
      <c r="B219" s="1737"/>
      <c r="C219" s="1737"/>
      <c r="D219" s="1737"/>
      <c r="E219" s="1737"/>
      <c r="F219" s="1737"/>
      <c r="G219" s="1737"/>
      <c r="H219" s="1737"/>
      <c r="I219" s="1737"/>
      <c r="J219" s="1737"/>
      <c r="K219" s="1737"/>
      <c r="L219" s="1737"/>
      <c r="M219" s="1737"/>
      <c r="N219" s="1737"/>
      <c r="O219" s="1737"/>
      <c r="P219" s="1737"/>
      <c r="Q219" s="1737"/>
      <c r="R219" s="1737"/>
    </row>
    <row r="220" spans="1:18" s="1285" customFormat="1" ht="30" customHeight="1" x14ac:dyDescent="0.2">
      <c r="A220" s="1737" t="s">
        <v>2255</v>
      </c>
      <c r="B220" s="1737"/>
      <c r="C220" s="1737"/>
      <c r="D220" s="1737"/>
      <c r="E220" s="1737"/>
      <c r="F220" s="1737"/>
      <c r="G220" s="1737"/>
      <c r="H220" s="1737"/>
      <c r="I220" s="1737"/>
      <c r="J220" s="1737"/>
      <c r="K220" s="1737"/>
      <c r="L220" s="1737"/>
      <c r="M220" s="1737"/>
      <c r="N220" s="1737"/>
      <c r="O220" s="1737"/>
      <c r="P220" s="1737"/>
      <c r="Q220" s="1737"/>
      <c r="R220" s="1737"/>
    </row>
    <row r="221" spans="1:18" s="1285" customFormat="1" ht="30" customHeight="1" x14ac:dyDescent="0.2">
      <c r="A221" s="1737" t="s">
        <v>2256</v>
      </c>
      <c r="B221" s="1737"/>
      <c r="C221" s="1737"/>
      <c r="D221" s="1737"/>
      <c r="E221" s="1737"/>
      <c r="F221" s="1737"/>
      <c r="G221" s="1737"/>
      <c r="H221" s="1737"/>
      <c r="I221" s="1737"/>
      <c r="J221" s="1737"/>
      <c r="K221" s="1737"/>
      <c r="L221" s="1737"/>
      <c r="M221" s="1737"/>
      <c r="N221" s="1737"/>
      <c r="O221" s="1737"/>
      <c r="P221" s="1737"/>
      <c r="Q221" s="1737"/>
      <c r="R221" s="1737"/>
    </row>
    <row r="222" spans="1:18" s="1285" customFormat="1" ht="30" customHeight="1" x14ac:dyDescent="0.2">
      <c r="A222" s="1737" t="s">
        <v>2257</v>
      </c>
      <c r="B222" s="1737"/>
      <c r="C222" s="1737"/>
      <c r="D222" s="1737"/>
      <c r="E222" s="1737"/>
      <c r="F222" s="1737"/>
      <c r="G222" s="1737"/>
      <c r="H222" s="1737"/>
      <c r="I222" s="1737"/>
      <c r="J222" s="1737"/>
      <c r="K222" s="1737"/>
      <c r="L222" s="1737"/>
      <c r="M222" s="1737"/>
      <c r="N222" s="1737"/>
      <c r="O222" s="1737"/>
      <c r="P222" s="1737"/>
      <c r="Q222" s="1737"/>
      <c r="R222" s="1737"/>
    </row>
    <row r="223" spans="1:18" s="1285" customFormat="1" ht="14.25" x14ac:dyDescent="0.2">
      <c r="A223" s="1737" t="s">
        <v>2258</v>
      </c>
      <c r="B223" s="1737"/>
      <c r="C223" s="1737"/>
      <c r="D223" s="1737"/>
      <c r="E223" s="1737"/>
      <c r="F223" s="1737"/>
      <c r="G223" s="1737"/>
      <c r="H223" s="1737"/>
      <c r="I223" s="1737"/>
      <c r="J223" s="1737"/>
      <c r="K223" s="1737"/>
      <c r="L223" s="1737"/>
      <c r="M223" s="1737"/>
      <c r="N223" s="1737"/>
      <c r="O223" s="1737"/>
      <c r="P223" s="1737"/>
      <c r="Q223" s="1737"/>
      <c r="R223" s="1737"/>
    </row>
    <row r="224" spans="1:18" s="1285" customFormat="1" ht="30" customHeight="1" x14ac:dyDescent="0.2">
      <c r="A224" s="1737" t="s">
        <v>2259</v>
      </c>
      <c r="B224" s="1737"/>
      <c r="C224" s="1737"/>
      <c r="D224" s="1737"/>
      <c r="E224" s="1737"/>
      <c r="F224" s="1737"/>
      <c r="G224" s="1737"/>
      <c r="H224" s="1737"/>
      <c r="I224" s="1737"/>
      <c r="J224" s="1737"/>
      <c r="K224" s="1737"/>
      <c r="L224" s="1737"/>
      <c r="M224" s="1737"/>
      <c r="N224" s="1737"/>
      <c r="O224" s="1737"/>
      <c r="P224" s="1737"/>
      <c r="Q224" s="1737"/>
      <c r="R224" s="1737"/>
    </row>
    <row r="225" spans="1:18" s="1285" customFormat="1" ht="30" customHeight="1" x14ac:dyDescent="0.2">
      <c r="A225" s="1737" t="s">
        <v>2260</v>
      </c>
      <c r="B225" s="1737"/>
      <c r="C225" s="1737"/>
      <c r="D225" s="1737"/>
      <c r="E225" s="1737"/>
      <c r="F225" s="1737"/>
      <c r="G225" s="1737"/>
      <c r="H225" s="1737"/>
      <c r="I225" s="1737"/>
      <c r="J225" s="1737"/>
      <c r="K225" s="1737"/>
      <c r="L225" s="1737"/>
      <c r="M225" s="1737"/>
      <c r="N225" s="1737"/>
      <c r="O225" s="1737"/>
      <c r="P225" s="1737"/>
      <c r="Q225" s="1737"/>
      <c r="R225" s="1737"/>
    </row>
    <row r="226" spans="1:18" s="1285" customFormat="1" ht="30" customHeight="1" x14ac:dyDescent="0.2">
      <c r="A226" s="1737" t="s">
        <v>2268</v>
      </c>
      <c r="B226" s="1737"/>
      <c r="C226" s="1737"/>
      <c r="D226" s="1737"/>
      <c r="E226" s="1737"/>
      <c r="F226" s="1737"/>
      <c r="G226" s="1737"/>
      <c r="H226" s="1737"/>
      <c r="I226" s="1737"/>
      <c r="J226" s="1737"/>
      <c r="K226" s="1737"/>
      <c r="L226" s="1737"/>
      <c r="M226" s="1737"/>
      <c r="N226" s="1737"/>
      <c r="O226" s="1737"/>
      <c r="P226" s="1737"/>
      <c r="Q226" s="1737"/>
      <c r="R226" s="1737"/>
    </row>
    <row r="227" spans="1:18" s="1285" customFormat="1" ht="30" customHeight="1" x14ac:dyDescent="0.2">
      <c r="A227" s="1737" t="s">
        <v>2288</v>
      </c>
      <c r="B227" s="1737"/>
      <c r="C227" s="1737"/>
      <c r="D227" s="1737"/>
      <c r="E227" s="1737"/>
      <c r="F227" s="1737"/>
      <c r="G227" s="1737"/>
      <c r="H227" s="1737"/>
      <c r="I227" s="1737"/>
      <c r="J227" s="1737"/>
      <c r="K227" s="1737"/>
      <c r="L227" s="1737"/>
      <c r="M227" s="1737"/>
      <c r="N227" s="1737"/>
      <c r="O227" s="1737"/>
      <c r="P227" s="1737"/>
      <c r="Q227" s="1737"/>
      <c r="R227" s="1737"/>
    </row>
    <row r="228" spans="1:18" s="1285" customFormat="1" ht="30" customHeight="1" x14ac:dyDescent="0.2">
      <c r="A228" s="1737" t="s">
        <v>2293</v>
      </c>
      <c r="B228" s="1737"/>
      <c r="C228" s="1737"/>
      <c r="D228" s="1737"/>
      <c r="E228" s="1737"/>
      <c r="F228" s="1737"/>
      <c r="G228" s="1737"/>
      <c r="H228" s="1737"/>
      <c r="I228" s="1737"/>
      <c r="J228" s="1737"/>
      <c r="K228" s="1737"/>
      <c r="L228" s="1737"/>
      <c r="M228" s="1737"/>
      <c r="N228" s="1737"/>
      <c r="O228" s="1737"/>
      <c r="P228" s="1737"/>
      <c r="Q228" s="1737"/>
      <c r="R228" s="1737"/>
    </row>
    <row r="229" spans="1:18" s="1285" customFormat="1" ht="30" customHeight="1" x14ac:dyDescent="0.2">
      <c r="A229" s="1737" t="s">
        <v>2294</v>
      </c>
      <c r="B229" s="1737"/>
      <c r="C229" s="1737"/>
      <c r="D229" s="1737"/>
      <c r="E229" s="1737"/>
      <c r="F229" s="1737"/>
      <c r="G229" s="1737"/>
      <c r="H229" s="1737"/>
      <c r="I229" s="1737"/>
      <c r="J229" s="1737"/>
      <c r="K229" s="1737"/>
      <c r="L229" s="1737"/>
      <c r="M229" s="1737"/>
      <c r="N229" s="1737"/>
      <c r="O229" s="1737"/>
      <c r="P229" s="1737"/>
      <c r="Q229" s="1737"/>
      <c r="R229" s="1737"/>
    </row>
    <row r="230" spans="1:18" s="1285" customFormat="1" ht="27.75" customHeight="1" x14ac:dyDescent="0.2">
      <c r="A230" s="1737" t="s">
        <v>2299</v>
      </c>
      <c r="B230" s="1737"/>
      <c r="C230" s="1737"/>
      <c r="D230" s="1737"/>
      <c r="E230" s="1737"/>
      <c r="F230" s="1737"/>
      <c r="G230" s="1737"/>
      <c r="H230" s="1737"/>
      <c r="I230" s="1737"/>
      <c r="J230" s="1737"/>
      <c r="K230" s="1737"/>
      <c r="L230" s="1737"/>
      <c r="M230" s="1737"/>
      <c r="N230" s="1737"/>
      <c r="O230" s="1737"/>
      <c r="P230" s="1737"/>
      <c r="Q230" s="1737"/>
      <c r="R230" s="1737"/>
    </row>
    <row r="231" spans="1:18" s="1285" customFormat="1" ht="14.25" x14ac:dyDescent="0.2">
      <c r="A231" s="1737" t="s">
        <v>2289</v>
      </c>
      <c r="B231" s="1737"/>
      <c r="C231" s="1737"/>
      <c r="D231" s="1737"/>
      <c r="E231" s="1737"/>
      <c r="F231" s="1737"/>
      <c r="G231" s="1737"/>
      <c r="H231" s="1737"/>
      <c r="I231" s="1737"/>
      <c r="J231" s="1737"/>
      <c r="K231" s="1737"/>
      <c r="L231" s="1737"/>
      <c r="M231" s="1737"/>
      <c r="N231" s="1737"/>
      <c r="O231" s="1737"/>
      <c r="P231" s="1737"/>
      <c r="Q231" s="1737"/>
      <c r="R231" s="1737"/>
    </row>
    <row r="232" spans="1:18" s="1285" customFormat="1" ht="30" customHeight="1" x14ac:dyDescent="0.2">
      <c r="A232" s="1737" t="s">
        <v>2297</v>
      </c>
      <c r="B232" s="1737"/>
      <c r="C232" s="1737"/>
      <c r="D232" s="1737"/>
      <c r="E232" s="1737"/>
      <c r="F232" s="1737"/>
      <c r="G232" s="1737"/>
      <c r="H232" s="1737"/>
      <c r="I232" s="1737"/>
      <c r="J232" s="1737"/>
      <c r="K232" s="1737"/>
      <c r="L232" s="1737"/>
      <c r="M232" s="1737"/>
      <c r="N232" s="1737"/>
      <c r="O232" s="1737"/>
      <c r="P232" s="1737"/>
      <c r="Q232" s="1737"/>
      <c r="R232" s="1737"/>
    </row>
    <row r="233" spans="1:18" s="1285" customFormat="1" ht="30" customHeight="1" x14ac:dyDescent="0.2">
      <c r="A233" s="1737" t="s">
        <v>2295</v>
      </c>
      <c r="B233" s="1737"/>
      <c r="C233" s="1737"/>
      <c r="D233" s="1737"/>
      <c r="E233" s="1737"/>
      <c r="F233" s="1737"/>
      <c r="G233" s="1737"/>
      <c r="H233" s="1737"/>
      <c r="I233" s="1737"/>
      <c r="J233" s="1737"/>
      <c r="K233" s="1737"/>
      <c r="L233" s="1737"/>
      <c r="M233" s="1737"/>
      <c r="N233" s="1737"/>
      <c r="O233" s="1737"/>
      <c r="P233" s="1737"/>
      <c r="Q233" s="1737"/>
      <c r="R233" s="1737"/>
    </row>
    <row r="234" spans="1:18" s="1285" customFormat="1" ht="30" customHeight="1" x14ac:dyDescent="0.2">
      <c r="A234" s="1737" t="s">
        <v>2291</v>
      </c>
      <c r="B234" s="1737"/>
      <c r="C234" s="1737"/>
      <c r="D234" s="1737"/>
      <c r="E234" s="1737"/>
      <c r="F234" s="1737"/>
      <c r="G234" s="1737"/>
      <c r="H234" s="1737"/>
      <c r="I234" s="1737"/>
      <c r="J234" s="1737"/>
      <c r="K234" s="1737"/>
      <c r="L234" s="1737"/>
      <c r="M234" s="1737"/>
      <c r="N234" s="1737"/>
      <c r="O234" s="1737"/>
      <c r="P234" s="1737"/>
      <c r="Q234" s="1737"/>
      <c r="R234" s="1737"/>
    </row>
    <row r="235" spans="1:18" s="1285" customFormat="1" ht="30" customHeight="1" x14ac:dyDescent="0.2">
      <c r="A235" s="1737" t="s">
        <v>2296</v>
      </c>
      <c r="B235" s="1737"/>
      <c r="C235" s="1737"/>
      <c r="D235" s="1737"/>
      <c r="E235" s="1737"/>
      <c r="F235" s="1737"/>
      <c r="G235" s="1737"/>
      <c r="H235" s="1737"/>
      <c r="I235" s="1737"/>
      <c r="J235" s="1737"/>
      <c r="K235" s="1737"/>
      <c r="L235" s="1737"/>
      <c r="M235" s="1737"/>
      <c r="N235" s="1737"/>
      <c r="O235" s="1737"/>
      <c r="P235" s="1737"/>
      <c r="Q235" s="1737"/>
      <c r="R235" s="1737"/>
    </row>
    <row r="236" spans="1:18" s="1285" customFormat="1" ht="14.25" x14ac:dyDescent="0.2">
      <c r="A236" s="1737" t="s">
        <v>2298</v>
      </c>
      <c r="B236" s="1737"/>
      <c r="C236" s="1737"/>
      <c r="D236" s="1737"/>
      <c r="E236" s="1737"/>
      <c r="F236" s="1737"/>
      <c r="G236" s="1737"/>
      <c r="H236" s="1737"/>
      <c r="I236" s="1737"/>
      <c r="J236" s="1737"/>
      <c r="K236" s="1737"/>
      <c r="L236" s="1737"/>
      <c r="M236" s="1737"/>
      <c r="N236" s="1737"/>
      <c r="O236" s="1737"/>
      <c r="P236" s="1737"/>
      <c r="Q236" s="1737"/>
      <c r="R236" s="1737"/>
    </row>
    <row r="237" spans="1:18" s="1285" customFormat="1" ht="30" customHeight="1" x14ac:dyDescent="0.2">
      <c r="A237" s="1737" t="s">
        <v>2292</v>
      </c>
      <c r="B237" s="1737"/>
      <c r="C237" s="1737"/>
      <c r="D237" s="1737"/>
      <c r="E237" s="1737"/>
      <c r="F237" s="1737"/>
      <c r="G237" s="1737"/>
      <c r="H237" s="1737"/>
      <c r="I237" s="1737"/>
      <c r="J237" s="1737"/>
      <c r="K237" s="1737"/>
      <c r="L237" s="1737"/>
      <c r="M237" s="1737"/>
      <c r="N237" s="1737"/>
      <c r="O237" s="1737"/>
      <c r="P237" s="1737"/>
      <c r="Q237" s="1737"/>
      <c r="R237" s="1737"/>
    </row>
    <row r="238" spans="1:18" s="1285" customFormat="1" ht="14.25" x14ac:dyDescent="0.2">
      <c r="A238" s="1737" t="s">
        <v>2302</v>
      </c>
      <c r="B238" s="1737"/>
      <c r="C238" s="1737"/>
      <c r="D238" s="1737"/>
      <c r="E238" s="1737"/>
      <c r="F238" s="1737"/>
      <c r="G238" s="1737"/>
      <c r="H238" s="1737"/>
      <c r="I238" s="1737"/>
      <c r="J238" s="1737"/>
      <c r="K238" s="1737"/>
      <c r="L238" s="1737"/>
      <c r="M238" s="1737"/>
      <c r="N238" s="1737"/>
      <c r="O238" s="1737"/>
      <c r="P238" s="1737"/>
      <c r="Q238" s="1737"/>
      <c r="R238" s="1737"/>
    </row>
    <row r="239" spans="1:18" s="1285" customFormat="1" ht="14.25" x14ac:dyDescent="0.2">
      <c r="A239" s="1737" t="s">
        <v>2300</v>
      </c>
      <c r="B239" s="1737"/>
      <c r="C239" s="1737"/>
      <c r="D239" s="1737"/>
      <c r="E239" s="1737"/>
      <c r="F239" s="1737"/>
      <c r="G239" s="1737"/>
      <c r="H239" s="1737"/>
      <c r="I239" s="1737"/>
      <c r="J239" s="1737"/>
      <c r="K239" s="1737"/>
      <c r="L239" s="1737"/>
      <c r="M239" s="1737"/>
      <c r="N239" s="1737"/>
      <c r="O239" s="1737"/>
      <c r="P239" s="1737"/>
      <c r="Q239" s="1737"/>
      <c r="R239" s="1737"/>
    </row>
    <row r="240" spans="1:18" s="1285" customFormat="1" ht="30" customHeight="1" x14ac:dyDescent="0.2">
      <c r="A240" s="1737" t="s">
        <v>2303</v>
      </c>
      <c r="B240" s="1737"/>
      <c r="C240" s="1737"/>
      <c r="D240" s="1737"/>
      <c r="E240" s="1737"/>
      <c r="F240" s="1737"/>
      <c r="G240" s="1737"/>
      <c r="H240" s="1737"/>
      <c r="I240" s="1737"/>
      <c r="J240" s="1737"/>
      <c r="K240" s="1737"/>
      <c r="L240" s="1737"/>
      <c r="M240" s="1737"/>
      <c r="N240" s="1737"/>
      <c r="O240" s="1737"/>
      <c r="P240" s="1737"/>
      <c r="Q240" s="1737"/>
      <c r="R240" s="1737"/>
    </row>
    <row r="241" spans="1:18" s="1291" customFormat="1" ht="15.75" customHeight="1" x14ac:dyDescent="0.2">
      <c r="A241" s="1737" t="s">
        <v>2304</v>
      </c>
      <c r="B241" s="1737"/>
      <c r="C241" s="1737"/>
      <c r="D241" s="1737"/>
      <c r="E241" s="1737"/>
      <c r="F241" s="1737"/>
      <c r="G241" s="1737"/>
      <c r="H241" s="1737"/>
      <c r="I241" s="1737"/>
      <c r="J241" s="1737"/>
      <c r="K241" s="1737"/>
      <c r="L241" s="1737"/>
      <c r="M241" s="1737"/>
      <c r="N241" s="1737"/>
      <c r="O241" s="1737"/>
      <c r="P241" s="1737"/>
      <c r="Q241" s="1737"/>
      <c r="R241" s="1737"/>
    </row>
    <row r="242" spans="1:18" s="1291" customFormat="1" ht="30.75" customHeight="1" x14ac:dyDescent="0.2">
      <c r="A242" s="1737" t="s">
        <v>2306</v>
      </c>
      <c r="B242" s="1737"/>
      <c r="C242" s="1737"/>
      <c r="D242" s="1737"/>
      <c r="E242" s="1737"/>
      <c r="F242" s="1737"/>
      <c r="G242" s="1737"/>
      <c r="H242" s="1737"/>
      <c r="I242" s="1737"/>
      <c r="J242" s="1737"/>
      <c r="K242" s="1737"/>
      <c r="L242" s="1737"/>
      <c r="M242" s="1737"/>
      <c r="N242" s="1737"/>
      <c r="O242" s="1737"/>
      <c r="P242" s="1737"/>
      <c r="Q242" s="1737"/>
      <c r="R242" s="1737"/>
    </row>
    <row r="243" spans="1:18" s="1291" customFormat="1" ht="31.5" customHeight="1" x14ac:dyDescent="0.2">
      <c r="A243" s="1737" t="s">
        <v>2308</v>
      </c>
      <c r="B243" s="1737"/>
      <c r="C243" s="1737"/>
      <c r="D243" s="1737"/>
      <c r="E243" s="1737"/>
      <c r="F243" s="1737"/>
      <c r="G243" s="1737"/>
      <c r="H243" s="1737"/>
      <c r="I243" s="1737"/>
      <c r="J243" s="1737"/>
      <c r="K243" s="1737"/>
      <c r="L243" s="1737"/>
      <c r="M243" s="1737"/>
      <c r="N243" s="1737"/>
      <c r="O243" s="1737"/>
      <c r="P243" s="1737"/>
      <c r="Q243" s="1737"/>
      <c r="R243" s="1737"/>
    </row>
    <row r="244" spans="1:18" s="1291" customFormat="1" ht="30" customHeight="1" x14ac:dyDescent="0.2">
      <c r="A244" s="1737" t="s">
        <v>2310</v>
      </c>
      <c r="B244" s="1737"/>
      <c r="C244" s="1737"/>
      <c r="D244" s="1737"/>
      <c r="E244" s="1737"/>
      <c r="F244" s="1737"/>
      <c r="G244" s="1737"/>
      <c r="H244" s="1737"/>
      <c r="I244" s="1737"/>
      <c r="J244" s="1737"/>
      <c r="K244" s="1737"/>
      <c r="L244" s="1737"/>
      <c r="M244" s="1737"/>
      <c r="N244" s="1737"/>
      <c r="O244" s="1737"/>
      <c r="P244" s="1737"/>
      <c r="Q244" s="1737"/>
      <c r="R244" s="1737"/>
    </row>
    <row r="245" spans="1:18" s="1291" customFormat="1" ht="30" customHeight="1" x14ac:dyDescent="0.2">
      <c r="A245" s="1737" t="s">
        <v>2311</v>
      </c>
      <c r="B245" s="1737"/>
      <c r="C245" s="1737"/>
      <c r="D245" s="1737"/>
      <c r="E245" s="1737"/>
      <c r="F245" s="1737"/>
      <c r="G245" s="1737"/>
      <c r="H245" s="1737"/>
      <c r="I245" s="1737"/>
      <c r="J245" s="1737"/>
      <c r="K245" s="1737"/>
      <c r="L245" s="1737"/>
      <c r="M245" s="1737"/>
      <c r="N245" s="1737"/>
      <c r="O245" s="1737"/>
      <c r="P245" s="1737"/>
      <c r="Q245" s="1737"/>
      <c r="R245" s="1737"/>
    </row>
    <row r="246" spans="1:18" s="1291" customFormat="1" ht="29.25" customHeight="1" x14ac:dyDescent="0.2">
      <c r="A246" s="1737" t="s">
        <v>2375</v>
      </c>
      <c r="B246" s="1737"/>
      <c r="C246" s="1737"/>
      <c r="D246" s="1737"/>
      <c r="E246" s="1737"/>
      <c r="F246" s="1737"/>
      <c r="G246" s="1737"/>
      <c r="H246" s="1737"/>
      <c r="I246" s="1737"/>
      <c r="J246" s="1737"/>
      <c r="K246" s="1737"/>
      <c r="L246" s="1737"/>
      <c r="M246" s="1737"/>
      <c r="N246" s="1737"/>
      <c r="O246" s="1737"/>
      <c r="P246" s="1737"/>
      <c r="Q246" s="1737"/>
      <c r="R246" s="1737"/>
    </row>
    <row r="247" spans="1:18" s="1291" customFormat="1" ht="15.75" customHeight="1" x14ac:dyDescent="0.2">
      <c r="A247" s="1737" t="s">
        <v>2376</v>
      </c>
      <c r="B247" s="1737"/>
      <c r="C247" s="1737"/>
      <c r="D247" s="1737"/>
      <c r="E247" s="1737"/>
      <c r="F247" s="1737"/>
      <c r="G247" s="1737"/>
      <c r="H247" s="1737"/>
      <c r="I247" s="1737"/>
      <c r="J247" s="1737"/>
      <c r="K247" s="1737"/>
      <c r="L247" s="1737"/>
      <c r="M247" s="1737"/>
      <c r="N247" s="1737"/>
      <c r="O247" s="1737"/>
      <c r="P247" s="1737"/>
      <c r="Q247" s="1737"/>
      <c r="R247" s="1737"/>
    </row>
    <row r="248" spans="1:18" s="1291" customFormat="1" ht="30.75" customHeight="1" x14ac:dyDescent="0.2">
      <c r="A248" s="1737" t="s">
        <v>2322</v>
      </c>
      <c r="B248" s="1737"/>
      <c r="C248" s="1737"/>
      <c r="D248" s="1737"/>
      <c r="E248" s="1737"/>
      <c r="F248" s="1737"/>
      <c r="G248" s="1737"/>
      <c r="H248" s="1737"/>
      <c r="I248" s="1737"/>
      <c r="J248" s="1737"/>
      <c r="K248" s="1737"/>
      <c r="L248" s="1737"/>
      <c r="M248" s="1737"/>
      <c r="N248" s="1737"/>
      <c r="O248" s="1737"/>
      <c r="P248" s="1737"/>
      <c r="Q248" s="1737"/>
      <c r="R248" s="1737"/>
    </row>
    <row r="249" spans="1:18" s="1291" customFormat="1" ht="14.25" x14ac:dyDescent="0.2">
      <c r="A249" s="1737" t="s">
        <v>2323</v>
      </c>
      <c r="B249" s="1737"/>
      <c r="C249" s="1737"/>
      <c r="D249" s="1737"/>
      <c r="E249" s="1737"/>
      <c r="F249" s="1737"/>
      <c r="G249" s="1737"/>
      <c r="H249" s="1737"/>
      <c r="I249" s="1737"/>
      <c r="J249" s="1737"/>
      <c r="K249" s="1737"/>
      <c r="L249" s="1737"/>
      <c r="M249" s="1737"/>
      <c r="N249" s="1737"/>
      <c r="O249" s="1737"/>
      <c r="P249" s="1737"/>
      <c r="Q249" s="1737"/>
      <c r="R249" s="1737"/>
    </row>
    <row r="250" spans="1:18" s="1291" customFormat="1" ht="30.75" customHeight="1" x14ac:dyDescent="0.2">
      <c r="A250" s="1737" t="s">
        <v>2325</v>
      </c>
      <c r="B250" s="1737"/>
      <c r="C250" s="1737"/>
      <c r="D250" s="1737"/>
      <c r="E250" s="1737"/>
      <c r="F250" s="1737"/>
      <c r="G250" s="1737"/>
      <c r="H250" s="1737"/>
      <c r="I250" s="1737"/>
      <c r="J250" s="1737"/>
      <c r="K250" s="1737"/>
      <c r="L250" s="1737"/>
      <c r="M250" s="1737"/>
      <c r="N250" s="1737"/>
      <c r="O250" s="1737"/>
      <c r="P250" s="1737"/>
      <c r="Q250" s="1737"/>
      <c r="R250" s="1737"/>
    </row>
    <row r="251" spans="1:18" s="1291" customFormat="1" ht="30.75" customHeight="1" x14ac:dyDescent="0.2">
      <c r="A251" s="1737" t="s">
        <v>2328</v>
      </c>
      <c r="B251" s="1737"/>
      <c r="C251" s="1737"/>
      <c r="D251" s="1737"/>
      <c r="E251" s="1737"/>
      <c r="F251" s="1737"/>
      <c r="G251" s="1737"/>
      <c r="H251" s="1737"/>
      <c r="I251" s="1737"/>
      <c r="J251" s="1737"/>
      <c r="K251" s="1737"/>
      <c r="L251" s="1737"/>
      <c r="M251" s="1737"/>
      <c r="N251" s="1737"/>
      <c r="O251" s="1737"/>
      <c r="P251" s="1737"/>
      <c r="Q251" s="1737"/>
      <c r="R251" s="1737"/>
    </row>
    <row r="252" spans="1:18" s="1291" customFormat="1" ht="30.75" customHeight="1" x14ac:dyDescent="0.2">
      <c r="A252" s="1737" t="s">
        <v>2330</v>
      </c>
      <c r="B252" s="1737"/>
      <c r="C252" s="1737"/>
      <c r="D252" s="1737"/>
      <c r="E252" s="1737"/>
      <c r="F252" s="1737"/>
      <c r="G252" s="1737"/>
      <c r="H252" s="1737"/>
      <c r="I252" s="1737"/>
      <c r="J252" s="1737"/>
      <c r="K252" s="1737"/>
      <c r="L252" s="1737"/>
      <c r="M252" s="1737"/>
      <c r="N252" s="1737"/>
      <c r="O252" s="1737"/>
      <c r="P252" s="1737"/>
      <c r="Q252" s="1737"/>
      <c r="R252" s="1737"/>
    </row>
    <row r="253" spans="1:18" s="1291" customFormat="1" ht="30.75" customHeight="1" x14ac:dyDescent="0.2">
      <c r="A253" s="1737" t="s">
        <v>2339</v>
      </c>
      <c r="B253" s="1737"/>
      <c r="C253" s="1737"/>
      <c r="D253" s="1737"/>
      <c r="E253" s="1737"/>
      <c r="F253" s="1737"/>
      <c r="G253" s="1737"/>
      <c r="H253" s="1737"/>
      <c r="I253" s="1737"/>
      <c r="J253" s="1737"/>
      <c r="K253" s="1737"/>
      <c r="L253" s="1737"/>
      <c r="M253" s="1737"/>
      <c r="N253" s="1737"/>
      <c r="O253" s="1737"/>
      <c r="P253" s="1737"/>
      <c r="Q253" s="1737"/>
      <c r="R253" s="1737"/>
    </row>
    <row r="254" spans="1:18" s="1291" customFormat="1" ht="30.75" customHeight="1" x14ac:dyDescent="0.2">
      <c r="A254" s="1737" t="s">
        <v>2333</v>
      </c>
      <c r="B254" s="1737"/>
      <c r="C254" s="1737"/>
      <c r="D254" s="1737"/>
      <c r="E254" s="1737"/>
      <c r="F254" s="1737"/>
      <c r="G254" s="1737"/>
      <c r="H254" s="1737"/>
      <c r="I254" s="1737"/>
      <c r="J254" s="1737"/>
      <c r="K254" s="1737"/>
      <c r="L254" s="1737"/>
      <c r="M254" s="1737"/>
      <c r="N254" s="1737"/>
      <c r="O254" s="1737"/>
      <c r="P254" s="1737"/>
      <c r="Q254" s="1737"/>
      <c r="R254" s="1737"/>
    </row>
    <row r="255" spans="1:18" s="1291" customFormat="1" ht="30.75" customHeight="1" x14ac:dyDescent="0.2">
      <c r="A255" s="1737" t="s">
        <v>2335</v>
      </c>
      <c r="B255" s="1737"/>
      <c r="C255" s="1737"/>
      <c r="D255" s="1737"/>
      <c r="E255" s="1737"/>
      <c r="F255" s="1737"/>
      <c r="G255" s="1737"/>
      <c r="H255" s="1737"/>
      <c r="I255" s="1737"/>
      <c r="J255" s="1737"/>
      <c r="K255" s="1737"/>
      <c r="L255" s="1737"/>
      <c r="M255" s="1737"/>
      <c r="N255" s="1737"/>
      <c r="O255" s="1737"/>
      <c r="P255" s="1737"/>
      <c r="Q255" s="1737"/>
      <c r="R255" s="1737"/>
    </row>
    <row r="256" spans="1:18" s="1291" customFormat="1" ht="14.25" x14ac:dyDescent="0.2">
      <c r="A256" s="1737" t="s">
        <v>2336</v>
      </c>
      <c r="B256" s="1737"/>
      <c r="C256" s="1737"/>
      <c r="D256" s="1737"/>
      <c r="E256" s="1737"/>
      <c r="F256" s="1737"/>
      <c r="G256" s="1737"/>
      <c r="H256" s="1737"/>
      <c r="I256" s="1737"/>
      <c r="J256" s="1737"/>
      <c r="K256" s="1737"/>
      <c r="L256" s="1737"/>
      <c r="M256" s="1737"/>
      <c r="N256" s="1737"/>
      <c r="O256" s="1737"/>
      <c r="P256" s="1737"/>
      <c r="Q256" s="1737"/>
      <c r="R256" s="1737"/>
    </row>
    <row r="257" spans="1:18" s="1291" customFormat="1" ht="14.25" x14ac:dyDescent="0.2">
      <c r="A257" s="1737" t="s">
        <v>2342</v>
      </c>
      <c r="B257" s="1737"/>
      <c r="C257" s="1737"/>
      <c r="D257" s="1737"/>
      <c r="E257" s="1737"/>
      <c r="F257" s="1737"/>
      <c r="G257" s="1737"/>
      <c r="H257" s="1737"/>
      <c r="I257" s="1737"/>
      <c r="J257" s="1737"/>
      <c r="K257" s="1737"/>
      <c r="L257" s="1737"/>
      <c r="M257" s="1737"/>
      <c r="N257" s="1737"/>
      <c r="O257" s="1737"/>
      <c r="P257" s="1737"/>
      <c r="Q257" s="1737"/>
      <c r="R257" s="1737"/>
    </row>
    <row r="258" spans="1:18" s="1291" customFormat="1" ht="30.75" customHeight="1" x14ac:dyDescent="0.2">
      <c r="A258" s="1737" t="s">
        <v>2341</v>
      </c>
      <c r="B258" s="1737"/>
      <c r="C258" s="1737"/>
      <c r="D258" s="1737"/>
      <c r="E258" s="1737"/>
      <c r="F258" s="1737"/>
      <c r="G258" s="1737"/>
      <c r="H258" s="1737"/>
      <c r="I258" s="1737"/>
      <c r="J258" s="1737"/>
      <c r="K258" s="1737"/>
      <c r="L258" s="1737"/>
      <c r="M258" s="1737"/>
      <c r="N258" s="1737"/>
      <c r="O258" s="1737"/>
      <c r="P258" s="1737"/>
      <c r="Q258" s="1737"/>
      <c r="R258" s="1737"/>
    </row>
    <row r="259" spans="1:18" s="1291" customFormat="1" ht="18.75" customHeight="1" x14ac:dyDescent="0.2">
      <c r="A259" s="1737" t="s">
        <v>2345</v>
      </c>
      <c r="B259" s="1737"/>
      <c r="C259" s="1737"/>
      <c r="D259" s="1737"/>
      <c r="E259" s="1737"/>
      <c r="F259" s="1737"/>
      <c r="G259" s="1737"/>
      <c r="H259" s="1737"/>
      <c r="I259" s="1737"/>
      <c r="J259" s="1737"/>
      <c r="K259" s="1737"/>
      <c r="L259" s="1737"/>
      <c r="M259" s="1737"/>
      <c r="N259" s="1737"/>
      <c r="O259" s="1737"/>
      <c r="P259" s="1737"/>
      <c r="Q259" s="1737"/>
      <c r="R259" s="1737"/>
    </row>
    <row r="260" spans="1:18" s="1291" customFormat="1" ht="19.5" customHeight="1" x14ac:dyDescent="0.2">
      <c r="A260" s="1737" t="s">
        <v>2346</v>
      </c>
      <c r="B260" s="1737"/>
      <c r="C260" s="1737"/>
      <c r="D260" s="1737"/>
      <c r="E260" s="1737"/>
      <c r="F260" s="1737"/>
      <c r="G260" s="1737"/>
      <c r="H260" s="1737"/>
      <c r="I260" s="1737"/>
      <c r="J260" s="1737"/>
      <c r="K260" s="1737"/>
      <c r="L260" s="1737"/>
      <c r="M260" s="1737"/>
      <c r="N260" s="1737"/>
      <c r="O260" s="1737"/>
      <c r="P260" s="1737"/>
      <c r="Q260" s="1737"/>
      <c r="R260" s="1737"/>
    </row>
    <row r="261" spans="1:18" s="1291" customFormat="1" ht="30.75" customHeight="1" x14ac:dyDescent="0.2">
      <c r="A261" s="1737" t="s">
        <v>2348</v>
      </c>
      <c r="B261" s="1737"/>
      <c r="C261" s="1737"/>
      <c r="D261" s="1737"/>
      <c r="E261" s="1737"/>
      <c r="F261" s="1737"/>
      <c r="G261" s="1737"/>
      <c r="H261" s="1737"/>
      <c r="I261" s="1737"/>
      <c r="J261" s="1737"/>
      <c r="K261" s="1737"/>
      <c r="L261" s="1737"/>
      <c r="M261" s="1737"/>
      <c r="N261" s="1737"/>
      <c r="O261" s="1737"/>
      <c r="P261" s="1737"/>
      <c r="Q261" s="1737"/>
      <c r="R261" s="1737"/>
    </row>
    <row r="262" spans="1:18" s="1291" customFormat="1" ht="30.75" customHeight="1" x14ac:dyDescent="0.2">
      <c r="A262" s="1737" t="s">
        <v>2351</v>
      </c>
      <c r="B262" s="1737"/>
      <c r="C262" s="1737"/>
      <c r="D262" s="1737"/>
      <c r="E262" s="1737"/>
      <c r="F262" s="1737"/>
      <c r="G262" s="1737"/>
      <c r="H262" s="1737"/>
      <c r="I262" s="1737"/>
      <c r="J262" s="1737"/>
      <c r="K262" s="1737"/>
      <c r="L262" s="1737"/>
      <c r="M262" s="1737"/>
      <c r="N262" s="1737"/>
      <c r="O262" s="1737"/>
      <c r="P262" s="1737"/>
      <c r="Q262" s="1737"/>
      <c r="R262" s="1737"/>
    </row>
    <row r="263" spans="1:18" s="1291" customFormat="1" ht="30.75" customHeight="1" x14ac:dyDescent="0.2">
      <c r="A263" s="1737" t="s">
        <v>2352</v>
      </c>
      <c r="B263" s="1737"/>
      <c r="C263" s="1737"/>
      <c r="D263" s="1737"/>
      <c r="E263" s="1737"/>
      <c r="F263" s="1737"/>
      <c r="G263" s="1737"/>
      <c r="H263" s="1737"/>
      <c r="I263" s="1737"/>
      <c r="J263" s="1737"/>
      <c r="K263" s="1737"/>
      <c r="L263" s="1737"/>
      <c r="M263" s="1737"/>
      <c r="N263" s="1737"/>
      <c r="O263" s="1737"/>
      <c r="P263" s="1737"/>
      <c r="Q263" s="1737"/>
      <c r="R263" s="1737"/>
    </row>
    <row r="264" spans="1:18" s="1291" customFormat="1" ht="18.75" customHeight="1" x14ac:dyDescent="0.2">
      <c r="A264" s="1737" t="s">
        <v>2353</v>
      </c>
      <c r="B264" s="1737"/>
      <c r="C264" s="1737"/>
      <c r="D264" s="1737"/>
      <c r="E264" s="1737"/>
      <c r="F264" s="1737"/>
      <c r="G264" s="1737"/>
      <c r="H264" s="1737"/>
      <c r="I264" s="1737"/>
      <c r="J264" s="1737"/>
      <c r="K264" s="1737"/>
      <c r="L264" s="1737"/>
      <c r="M264" s="1737"/>
      <c r="N264" s="1737"/>
      <c r="O264" s="1737"/>
      <c r="P264" s="1737"/>
      <c r="Q264" s="1737"/>
      <c r="R264" s="1737"/>
    </row>
    <row r="265" spans="1:18" s="1291" customFormat="1" ht="30.75" customHeight="1" x14ac:dyDescent="0.2">
      <c r="A265" s="1737" t="s">
        <v>2355</v>
      </c>
      <c r="B265" s="1737"/>
      <c r="C265" s="1737"/>
      <c r="D265" s="1737"/>
      <c r="E265" s="1737"/>
      <c r="F265" s="1737"/>
      <c r="G265" s="1737"/>
      <c r="H265" s="1737"/>
      <c r="I265" s="1737"/>
      <c r="J265" s="1737"/>
      <c r="K265" s="1737"/>
      <c r="L265" s="1737"/>
      <c r="M265" s="1737"/>
      <c r="N265" s="1737"/>
      <c r="O265" s="1737"/>
      <c r="P265" s="1737"/>
      <c r="Q265" s="1737"/>
      <c r="R265" s="1737"/>
    </row>
    <row r="266" spans="1:18" s="1291" customFormat="1" ht="14.25" x14ac:dyDescent="0.2">
      <c r="A266" s="1737" t="s">
        <v>2358</v>
      </c>
      <c r="B266" s="1737"/>
      <c r="C266" s="1737"/>
      <c r="D266" s="1737"/>
      <c r="E266" s="1737"/>
      <c r="F266" s="1737"/>
      <c r="G266" s="1737"/>
      <c r="H266" s="1737"/>
      <c r="I266" s="1737"/>
      <c r="J266" s="1737"/>
      <c r="K266" s="1737"/>
      <c r="L266" s="1737"/>
      <c r="M266" s="1737"/>
      <c r="N266" s="1737"/>
      <c r="O266" s="1737"/>
      <c r="P266" s="1737"/>
      <c r="Q266" s="1737"/>
      <c r="R266" s="1737"/>
    </row>
    <row r="267" spans="1:18" s="1291" customFormat="1" ht="14.25" x14ac:dyDescent="0.2">
      <c r="A267" s="1737" t="s">
        <v>2361</v>
      </c>
      <c r="B267" s="1737"/>
      <c r="C267" s="1737"/>
      <c r="D267" s="1737"/>
      <c r="E267" s="1737"/>
      <c r="F267" s="1737"/>
      <c r="G267" s="1737"/>
      <c r="H267" s="1737"/>
      <c r="I267" s="1737"/>
      <c r="J267" s="1737"/>
      <c r="K267" s="1737"/>
      <c r="L267" s="1737"/>
      <c r="M267" s="1737"/>
      <c r="N267" s="1737"/>
      <c r="O267" s="1737"/>
      <c r="P267" s="1737"/>
      <c r="Q267" s="1737"/>
      <c r="R267" s="1737"/>
    </row>
    <row r="268" spans="1:18" s="1291" customFormat="1" ht="14.25" x14ac:dyDescent="0.2">
      <c r="A268" s="1737" t="s">
        <v>2362</v>
      </c>
      <c r="B268" s="1737"/>
      <c r="C268" s="1737"/>
      <c r="D268" s="1737"/>
      <c r="E268" s="1737"/>
      <c r="F268" s="1737"/>
      <c r="G268" s="1737"/>
      <c r="H268" s="1737"/>
      <c r="I268" s="1737"/>
      <c r="J268" s="1737"/>
      <c r="K268" s="1737"/>
      <c r="L268" s="1737"/>
      <c r="M268" s="1737"/>
      <c r="N268" s="1737"/>
      <c r="O268" s="1737"/>
      <c r="P268" s="1737"/>
      <c r="Q268" s="1737"/>
      <c r="R268" s="1737"/>
    </row>
    <row r="269" spans="1:18" s="1291" customFormat="1" ht="14.25" x14ac:dyDescent="0.2">
      <c r="A269" s="1737" t="s">
        <v>2381</v>
      </c>
      <c r="B269" s="1737"/>
      <c r="C269" s="1737"/>
      <c r="D269" s="1737"/>
      <c r="E269" s="1737"/>
      <c r="F269" s="1737"/>
      <c r="G269" s="1737"/>
      <c r="H269" s="1737"/>
      <c r="I269" s="1737"/>
      <c r="J269" s="1737"/>
      <c r="K269" s="1737"/>
      <c r="L269" s="1737"/>
      <c r="M269" s="1737"/>
      <c r="N269" s="1737"/>
      <c r="O269" s="1737"/>
      <c r="P269" s="1737"/>
      <c r="Q269" s="1737"/>
      <c r="R269" s="1737"/>
    </row>
    <row r="270" spans="1:18" s="1291" customFormat="1" ht="30.75" customHeight="1" x14ac:dyDescent="0.2">
      <c r="A270" s="1737" t="s">
        <v>2382</v>
      </c>
      <c r="B270" s="1737"/>
      <c r="C270" s="1737"/>
      <c r="D270" s="1737"/>
      <c r="E270" s="1737"/>
      <c r="F270" s="1737"/>
      <c r="G270" s="1737"/>
      <c r="H270" s="1737"/>
      <c r="I270" s="1737"/>
      <c r="J270" s="1737"/>
      <c r="K270" s="1737"/>
      <c r="L270" s="1737"/>
      <c r="M270" s="1737"/>
      <c r="N270" s="1737"/>
      <c r="O270" s="1737"/>
      <c r="P270" s="1737"/>
      <c r="Q270" s="1737"/>
      <c r="R270" s="1737"/>
    </row>
    <row r="271" spans="1:18" s="1291" customFormat="1" ht="14.25" x14ac:dyDescent="0.2">
      <c r="A271" s="1737" t="s">
        <v>2383</v>
      </c>
      <c r="B271" s="1737"/>
      <c r="C271" s="1737"/>
      <c r="D271" s="1737"/>
      <c r="E271" s="1737"/>
      <c r="F271" s="1737"/>
      <c r="G271" s="1737"/>
      <c r="H271" s="1737"/>
      <c r="I271" s="1737"/>
      <c r="J271" s="1737"/>
      <c r="K271" s="1737"/>
      <c r="L271" s="1737"/>
      <c r="M271" s="1737"/>
      <c r="N271" s="1737"/>
      <c r="O271" s="1737"/>
      <c r="P271" s="1737"/>
      <c r="Q271" s="1737"/>
      <c r="R271" s="1737"/>
    </row>
    <row r="272" spans="1:18" s="1291" customFormat="1" ht="14.25" x14ac:dyDescent="0.2">
      <c r="A272" s="1737" t="s">
        <v>2384</v>
      </c>
      <c r="B272" s="1737"/>
      <c r="C272" s="1737"/>
      <c r="D272" s="1737"/>
      <c r="E272" s="1737"/>
      <c r="F272" s="1737"/>
      <c r="G272" s="1737"/>
      <c r="H272" s="1737"/>
      <c r="I272" s="1737"/>
      <c r="J272" s="1737"/>
      <c r="K272" s="1737"/>
      <c r="L272" s="1737"/>
      <c r="M272" s="1737"/>
      <c r="N272" s="1737"/>
      <c r="O272" s="1737"/>
      <c r="P272" s="1737"/>
      <c r="Q272" s="1737"/>
      <c r="R272" s="1737"/>
    </row>
    <row r="273" spans="1:18" s="1291" customFormat="1" ht="14.25" x14ac:dyDescent="0.2">
      <c r="A273" s="1737" t="s">
        <v>2385</v>
      </c>
      <c r="B273" s="1737"/>
      <c r="C273" s="1737"/>
      <c r="D273" s="1737"/>
      <c r="E273" s="1737"/>
      <c r="F273" s="1737"/>
      <c r="G273" s="1737"/>
      <c r="H273" s="1737"/>
      <c r="I273" s="1737"/>
      <c r="J273" s="1737"/>
      <c r="K273" s="1737"/>
      <c r="L273" s="1737"/>
      <c r="M273" s="1737"/>
      <c r="N273" s="1737"/>
      <c r="O273" s="1737"/>
      <c r="P273" s="1737"/>
      <c r="Q273" s="1737"/>
      <c r="R273" s="1737"/>
    </row>
    <row r="274" spans="1:18" s="1291" customFormat="1" ht="30.75" customHeight="1" x14ac:dyDescent="0.2">
      <c r="A274" s="1737" t="s">
        <v>2386</v>
      </c>
      <c r="B274" s="1737"/>
      <c r="C274" s="1737"/>
      <c r="D274" s="1737"/>
      <c r="E274" s="1737"/>
      <c r="F274" s="1737"/>
      <c r="G274" s="1737"/>
      <c r="H274" s="1737"/>
      <c r="I274" s="1737"/>
      <c r="J274" s="1737"/>
      <c r="K274" s="1737"/>
      <c r="L274" s="1737"/>
      <c r="M274" s="1737"/>
      <c r="N274" s="1737"/>
      <c r="O274" s="1737"/>
      <c r="P274" s="1737"/>
      <c r="Q274" s="1737"/>
      <c r="R274" s="1737"/>
    </row>
    <row r="275" spans="1:18" s="1291" customFormat="1" ht="30.75" customHeight="1" x14ac:dyDescent="0.2">
      <c r="A275" s="1737" t="s">
        <v>2387</v>
      </c>
      <c r="B275" s="1737"/>
      <c r="C275" s="1737"/>
      <c r="D275" s="1737"/>
      <c r="E275" s="1737"/>
      <c r="F275" s="1737"/>
      <c r="G275" s="1737"/>
      <c r="H275" s="1737"/>
      <c r="I275" s="1737"/>
      <c r="J275" s="1737"/>
      <c r="K275" s="1737"/>
      <c r="L275" s="1737"/>
      <c r="M275" s="1737"/>
      <c r="N275" s="1737"/>
      <c r="O275" s="1737"/>
      <c r="P275" s="1737"/>
      <c r="Q275" s="1737"/>
      <c r="R275" s="1737"/>
    </row>
    <row r="276" spans="1:18" s="1447" customFormat="1" ht="30.75" customHeight="1" x14ac:dyDescent="0.2">
      <c r="A276" s="1737" t="s">
        <v>2388</v>
      </c>
      <c r="B276" s="1737"/>
      <c r="C276" s="1737"/>
      <c r="D276" s="1737"/>
      <c r="E276" s="1737"/>
      <c r="F276" s="1737"/>
      <c r="G276" s="1737"/>
      <c r="H276" s="1737"/>
      <c r="I276" s="1737"/>
      <c r="J276" s="1737"/>
      <c r="K276" s="1737"/>
      <c r="L276" s="1737"/>
      <c r="M276" s="1737"/>
      <c r="N276" s="1737"/>
      <c r="O276" s="1737"/>
      <c r="P276" s="1737"/>
      <c r="Q276" s="1737"/>
      <c r="R276" s="1737"/>
    </row>
    <row r="277" spans="1:18" s="1447" customFormat="1" ht="30.75" customHeight="1" x14ac:dyDescent="0.2">
      <c r="A277" s="1737" t="s">
        <v>2412</v>
      </c>
      <c r="B277" s="1737"/>
      <c r="C277" s="1737"/>
      <c r="D277" s="1737"/>
      <c r="E277" s="1737"/>
      <c r="F277" s="1737"/>
      <c r="G277" s="1737"/>
      <c r="H277" s="1737"/>
      <c r="I277" s="1737"/>
      <c r="J277" s="1737"/>
      <c r="K277" s="1737"/>
      <c r="L277" s="1737"/>
      <c r="M277" s="1737"/>
      <c r="N277" s="1737"/>
      <c r="O277" s="1737"/>
      <c r="P277" s="1737"/>
      <c r="Q277" s="1737"/>
      <c r="R277" s="1737"/>
    </row>
    <row r="278" spans="1:18" s="1447" customFormat="1" ht="30.75" customHeight="1" x14ac:dyDescent="0.2">
      <c r="A278" s="1737" t="s">
        <v>2407</v>
      </c>
      <c r="B278" s="1737"/>
      <c r="C278" s="1737"/>
      <c r="D278" s="1737"/>
      <c r="E278" s="1737"/>
      <c r="F278" s="1737"/>
      <c r="G278" s="1737"/>
      <c r="H278" s="1737"/>
      <c r="I278" s="1737"/>
      <c r="J278" s="1737"/>
      <c r="K278" s="1737"/>
      <c r="L278" s="1737"/>
      <c r="M278" s="1737"/>
      <c r="N278" s="1737"/>
      <c r="O278" s="1737"/>
      <c r="P278" s="1737"/>
      <c r="Q278" s="1737"/>
      <c r="R278" s="1737"/>
    </row>
    <row r="279" spans="1:18" s="1447" customFormat="1" ht="30.75" customHeight="1" x14ac:dyDescent="0.2">
      <c r="A279" s="1737" t="s">
        <v>2413</v>
      </c>
      <c r="B279" s="1737"/>
      <c r="C279" s="1737"/>
      <c r="D279" s="1737"/>
      <c r="E279" s="1737"/>
      <c r="F279" s="1737"/>
      <c r="G279" s="1737"/>
      <c r="H279" s="1737"/>
      <c r="I279" s="1737"/>
      <c r="J279" s="1737"/>
      <c r="K279" s="1737"/>
      <c r="L279" s="1737"/>
      <c r="M279" s="1737"/>
      <c r="N279" s="1737"/>
      <c r="O279" s="1737"/>
      <c r="P279" s="1737"/>
      <c r="Q279" s="1737"/>
      <c r="R279" s="1737"/>
    </row>
    <row r="280" spans="1:18" s="1447" customFormat="1" ht="30.75" customHeight="1" x14ac:dyDescent="0.2">
      <c r="A280" s="1737" t="s">
        <v>2415</v>
      </c>
      <c r="B280" s="1737"/>
      <c r="C280" s="1737"/>
      <c r="D280" s="1737"/>
      <c r="E280" s="1737"/>
      <c r="F280" s="1737"/>
      <c r="G280" s="1737"/>
      <c r="H280" s="1737"/>
      <c r="I280" s="1737"/>
      <c r="J280" s="1737"/>
      <c r="K280" s="1737"/>
      <c r="L280" s="1737"/>
      <c r="M280" s="1737"/>
      <c r="N280" s="1737"/>
      <c r="O280" s="1737"/>
      <c r="P280" s="1737"/>
      <c r="Q280" s="1737"/>
      <c r="R280" s="1737"/>
    </row>
    <row r="281" spans="1:18" s="1447" customFormat="1" ht="30.75" customHeight="1" x14ac:dyDescent="0.2">
      <c r="A281" s="1737" t="s">
        <v>2414</v>
      </c>
      <c r="B281" s="1737"/>
      <c r="C281" s="1737"/>
      <c r="D281" s="1737"/>
      <c r="E281" s="1737"/>
      <c r="F281" s="1737"/>
      <c r="G281" s="1737"/>
      <c r="H281" s="1737"/>
      <c r="I281" s="1737"/>
      <c r="J281" s="1737"/>
      <c r="K281" s="1737"/>
      <c r="L281" s="1737"/>
      <c r="M281" s="1737"/>
      <c r="N281" s="1737"/>
      <c r="O281" s="1737"/>
      <c r="P281" s="1737"/>
      <c r="Q281" s="1737"/>
      <c r="R281" s="1737"/>
    </row>
    <row r="282" spans="1:18" s="1447" customFormat="1" ht="14.25" x14ac:dyDescent="0.2">
      <c r="A282" s="1737" t="s">
        <v>2409</v>
      </c>
      <c r="B282" s="1737"/>
      <c r="C282" s="1737"/>
      <c r="D282" s="1737"/>
      <c r="E282" s="1737"/>
      <c r="F282" s="1737"/>
      <c r="G282" s="1737"/>
      <c r="H282" s="1737"/>
      <c r="I282" s="1737"/>
      <c r="J282" s="1737"/>
      <c r="K282" s="1737"/>
      <c r="L282" s="1737"/>
      <c r="M282" s="1737"/>
      <c r="N282" s="1737"/>
      <c r="O282" s="1737"/>
      <c r="P282" s="1737"/>
      <c r="Q282" s="1737"/>
      <c r="R282" s="1737"/>
    </row>
    <row r="283" spans="1:18" s="1447" customFormat="1" ht="14.25" x14ac:dyDescent="0.2">
      <c r="A283" s="1737" t="s">
        <v>2408</v>
      </c>
      <c r="B283" s="1737"/>
      <c r="C283" s="1737"/>
      <c r="D283" s="1737"/>
      <c r="E283" s="1737"/>
      <c r="F283" s="1737"/>
      <c r="G283" s="1737"/>
      <c r="H283" s="1737"/>
      <c r="I283" s="1737"/>
      <c r="J283" s="1737"/>
      <c r="K283" s="1737"/>
      <c r="L283" s="1737"/>
      <c r="M283" s="1737"/>
      <c r="N283" s="1737"/>
      <c r="O283" s="1737"/>
      <c r="P283" s="1737"/>
      <c r="Q283" s="1737"/>
      <c r="R283" s="1737"/>
    </row>
    <row r="284" spans="1:18" s="1447" customFormat="1" ht="30.75" customHeight="1" x14ac:dyDescent="0.2">
      <c r="A284" s="1737" t="s">
        <v>2416</v>
      </c>
      <c r="B284" s="1737"/>
      <c r="C284" s="1737"/>
      <c r="D284" s="1737"/>
      <c r="E284" s="1737"/>
      <c r="F284" s="1737"/>
      <c r="G284" s="1737"/>
      <c r="H284" s="1737"/>
      <c r="I284" s="1737"/>
      <c r="J284" s="1737"/>
      <c r="K284" s="1737"/>
      <c r="L284" s="1737"/>
      <c r="M284" s="1737"/>
      <c r="N284" s="1737"/>
      <c r="O284" s="1737"/>
      <c r="P284" s="1737"/>
      <c r="Q284" s="1737"/>
      <c r="R284" s="1737"/>
    </row>
    <row r="285" spans="1:18" s="1291" customFormat="1" ht="30.75" customHeight="1" x14ac:dyDescent="0.2">
      <c r="A285" s="1737"/>
      <c r="B285" s="1737"/>
      <c r="C285" s="1737"/>
      <c r="D285" s="1737"/>
      <c r="E285" s="1737"/>
      <c r="F285" s="1737"/>
      <c r="G285" s="1737"/>
      <c r="H285" s="1737"/>
      <c r="I285" s="1737"/>
      <c r="J285" s="1737"/>
      <c r="K285" s="1737"/>
      <c r="L285" s="1737"/>
      <c r="M285" s="1737"/>
      <c r="N285" s="1737"/>
      <c r="O285" s="1737"/>
      <c r="P285" s="1737"/>
      <c r="Q285" s="1737"/>
      <c r="R285" s="1737"/>
    </row>
    <row r="286" spans="1:18" s="1291" customFormat="1" ht="30.75" customHeight="1" x14ac:dyDescent="0.2">
      <c r="A286" s="1737"/>
      <c r="B286" s="1737"/>
      <c r="C286" s="1737"/>
      <c r="D286" s="1737"/>
      <c r="E286" s="1737"/>
      <c r="F286" s="1737"/>
      <c r="G286" s="1737"/>
      <c r="H286" s="1737"/>
      <c r="I286" s="1737"/>
      <c r="J286" s="1737"/>
      <c r="K286" s="1737"/>
      <c r="L286" s="1737"/>
      <c r="M286" s="1737"/>
      <c r="N286" s="1737"/>
      <c r="O286" s="1737"/>
      <c r="P286" s="1737"/>
      <c r="Q286" s="1737"/>
      <c r="R286" s="1737"/>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7" t="s">
        <v>1405</v>
      </c>
      <c r="C1" s="1747"/>
      <c r="D1" s="1747"/>
      <c r="E1" s="1747"/>
      <c r="F1" s="1747"/>
      <c r="G1" s="426"/>
      <c r="H1" s="426"/>
      <c r="I1" s="426"/>
    </row>
    <row r="2" spans="2:12" ht="15" x14ac:dyDescent="0.25">
      <c r="B2" s="1747" t="s">
        <v>1404</v>
      </c>
      <c r="C2" s="1747"/>
      <c r="D2" s="1747"/>
      <c r="E2" s="1747"/>
      <c r="F2" s="1747"/>
      <c r="G2" s="426"/>
      <c r="H2" s="426"/>
      <c r="I2" s="426"/>
    </row>
    <row r="3" spans="2:12" ht="15.75" thickBot="1" x14ac:dyDescent="0.3">
      <c r="B3" s="426"/>
      <c r="C3" s="427"/>
      <c r="D3" s="426"/>
      <c r="E3" s="426"/>
      <c r="F3" s="426"/>
      <c r="G3" s="426"/>
      <c r="H3" s="426"/>
    </row>
    <row r="4" spans="2:12" s="36" customFormat="1" ht="39.75" customHeight="1" x14ac:dyDescent="0.25">
      <c r="B4" s="1748" t="s">
        <v>2</v>
      </c>
      <c r="C4" s="1749"/>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5" t="s">
        <v>1415</v>
      </c>
      <c r="C13" s="1745"/>
      <c r="D13" s="1745"/>
      <c r="E13" s="1745"/>
      <c r="F13" s="1745"/>
      <c r="G13" s="1745"/>
      <c r="H13" s="1745"/>
      <c r="I13" s="1745"/>
    </row>
    <row r="14" spans="2:12" s="450" customFormat="1" x14ac:dyDescent="0.2">
      <c r="B14" s="1745"/>
      <c r="C14" s="1745"/>
      <c r="D14" s="1745"/>
      <c r="E14" s="1745"/>
      <c r="F14" s="1745"/>
      <c r="G14" s="1745"/>
      <c r="H14" s="1745"/>
      <c r="I14" s="1745"/>
    </row>
    <row r="15" spans="2:12" s="450" customFormat="1" x14ac:dyDescent="0.2">
      <c r="B15" s="1745" t="s">
        <v>1416</v>
      </c>
      <c r="C15" s="1745"/>
      <c r="D15" s="1745"/>
      <c r="E15" s="1745"/>
      <c r="F15" s="1745"/>
      <c r="G15" s="1745"/>
      <c r="H15" s="1745"/>
      <c r="I15" s="1745"/>
    </row>
    <row r="16" spans="2:12" s="450" customFormat="1" x14ac:dyDescent="0.2">
      <c r="B16" s="1745"/>
      <c r="C16" s="1745"/>
      <c r="D16" s="1745"/>
      <c r="E16" s="1745"/>
      <c r="F16" s="1745"/>
      <c r="G16" s="1745"/>
      <c r="H16" s="1745"/>
      <c r="I16" s="1745"/>
    </row>
    <row r="17" spans="2:9" s="450" customFormat="1" ht="14.25" customHeight="1" x14ac:dyDescent="0.2">
      <c r="B17" s="1745" t="s">
        <v>1574</v>
      </c>
      <c r="C17" s="1745"/>
      <c r="D17" s="1745"/>
      <c r="E17" s="1745"/>
      <c r="F17" s="1745"/>
      <c r="G17" s="1745"/>
      <c r="H17" s="1745"/>
      <c r="I17" s="1745"/>
    </row>
    <row r="18" spans="2:9" s="450" customFormat="1" x14ac:dyDescent="0.2">
      <c r="B18" s="1745"/>
      <c r="C18" s="1745"/>
      <c r="D18" s="1745"/>
      <c r="E18" s="1745"/>
      <c r="F18" s="1745"/>
      <c r="G18" s="1745"/>
      <c r="H18" s="1745"/>
      <c r="I18" s="1745"/>
    </row>
    <row r="19" spans="2:9" s="450" customFormat="1" x14ac:dyDescent="0.2">
      <c r="B19" s="1745" t="s">
        <v>1597</v>
      </c>
      <c r="C19" s="1745"/>
      <c r="D19" s="1745"/>
      <c r="E19" s="1745"/>
      <c r="F19" s="1745"/>
      <c r="G19" s="1745"/>
      <c r="H19" s="1745"/>
      <c r="I19" s="1745"/>
    </row>
    <row r="20" spans="2:9" s="450" customFormat="1" x14ac:dyDescent="0.2">
      <c r="B20" s="1745"/>
      <c r="C20" s="1745"/>
      <c r="D20" s="1745"/>
      <c r="E20" s="1745"/>
      <c r="F20" s="1745"/>
      <c r="G20" s="1745"/>
      <c r="H20" s="1745"/>
      <c r="I20" s="1745"/>
    </row>
    <row r="21" spans="2:9" s="450" customFormat="1" x14ac:dyDescent="0.2">
      <c r="B21" s="1746" t="s">
        <v>1598</v>
      </c>
      <c r="C21" s="1746"/>
      <c r="D21" s="1746"/>
      <c r="E21" s="1746"/>
      <c r="F21" s="1746"/>
      <c r="G21" s="1746"/>
      <c r="H21" s="1746"/>
      <c r="I21" s="1746"/>
    </row>
    <row r="22" spans="2:9" ht="14.25" customHeight="1" x14ac:dyDescent="0.2">
      <c r="B22" s="1741" t="s">
        <v>1592</v>
      </c>
      <c r="C22" s="1741"/>
      <c r="D22" s="1741"/>
      <c r="E22" s="1741"/>
      <c r="F22" s="1741"/>
      <c r="G22" s="1741"/>
      <c r="H22" s="1741"/>
      <c r="I22" s="1741"/>
    </row>
    <row r="23" spans="2:9" x14ac:dyDescent="0.2">
      <c r="B23" s="1650" t="s">
        <v>1593</v>
      </c>
      <c r="C23" s="1650"/>
      <c r="D23" s="1650"/>
      <c r="E23" s="1650"/>
      <c r="F23" s="1650"/>
      <c r="G23" s="1650"/>
      <c r="H23" s="1650"/>
      <c r="I23" s="1650"/>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80" bestFit="1" customWidth="1"/>
    <col min="4" max="4" width="19.85546875" style="1058" bestFit="1" customWidth="1"/>
    <col min="5" max="5" width="6.85546875" style="1054" bestFit="1" customWidth="1"/>
    <col min="6" max="6" width="32.7109375" style="1080" bestFit="1" customWidth="1"/>
    <col min="7" max="7" width="22.7109375" style="1080" customWidth="1"/>
    <col min="8" max="8" width="25" style="1080" bestFit="1" customWidth="1"/>
    <col min="9" max="9" width="26.42578125" style="142" bestFit="1" customWidth="1"/>
    <col min="10" max="10" width="13.7109375" style="1054" customWidth="1"/>
    <col min="11" max="11" width="14.140625" style="1054" customWidth="1"/>
    <col min="12" max="12" width="2.42578125" style="143" customWidth="1"/>
    <col min="13" max="13" width="20.140625" style="144" customWidth="1"/>
    <col min="14" max="14" width="25.5703125" style="144" customWidth="1"/>
    <col min="15" max="16384" width="9.140625" style="1080"/>
  </cols>
  <sheetData>
    <row r="1" spans="1:14" ht="15" x14ac:dyDescent="0.25">
      <c r="A1" s="1750" t="s">
        <v>1427</v>
      </c>
      <c r="B1" s="1750"/>
      <c r="C1" s="1750"/>
      <c r="D1" s="1750"/>
      <c r="E1" s="1750"/>
      <c r="F1" s="1750"/>
      <c r="G1" s="1750"/>
      <c r="H1" s="1750"/>
      <c r="I1" s="1750"/>
      <c r="J1" s="1750"/>
      <c r="K1" s="1750"/>
      <c r="L1" s="1750"/>
      <c r="M1" s="1750"/>
      <c r="N1" s="1750"/>
    </row>
    <row r="2" spans="1:14" ht="15.75" thickBot="1" x14ac:dyDescent="0.3">
      <c r="A2" s="1750"/>
      <c r="B2" s="1750"/>
      <c r="C2" s="1750"/>
      <c r="D2" s="1750"/>
      <c r="E2" s="1750"/>
      <c r="F2" s="1750"/>
      <c r="G2" s="1750"/>
      <c r="H2" s="1750"/>
      <c r="I2" s="1750"/>
      <c r="J2" s="1750"/>
      <c r="K2" s="1750"/>
      <c r="L2" s="1750"/>
      <c r="M2" s="1750"/>
      <c r="N2" s="1750"/>
    </row>
    <row r="3" spans="1:14" s="1058" customFormat="1" ht="30.75" customHeight="1" x14ac:dyDescent="0.25">
      <c r="A3" s="1751" t="s">
        <v>675</v>
      </c>
      <c r="B3" s="1753" t="s">
        <v>1001</v>
      </c>
      <c r="C3" s="1755" t="s">
        <v>4</v>
      </c>
      <c r="D3" s="1755"/>
      <c r="E3" s="1756"/>
      <c r="F3" s="1757" t="s">
        <v>1002</v>
      </c>
      <c r="G3" s="1758"/>
      <c r="H3" s="1758"/>
      <c r="I3" s="1759"/>
      <c r="J3" s="1760"/>
      <c r="K3" s="1597" t="s">
        <v>1428</v>
      </c>
      <c r="L3" s="1598"/>
      <c r="M3" s="1598"/>
      <c r="N3" s="1599"/>
    </row>
    <row r="4" spans="1:14" s="36" customFormat="1" ht="48.75" customHeight="1" thickBot="1" x14ac:dyDescent="0.3">
      <c r="A4" s="1752"/>
      <c r="B4" s="1754"/>
      <c r="C4" s="288" t="s">
        <v>6</v>
      </c>
      <c r="D4" s="288" t="s">
        <v>7</v>
      </c>
      <c r="E4" s="289" t="s">
        <v>8</v>
      </c>
      <c r="F4" s="290" t="s">
        <v>1003</v>
      </c>
      <c r="G4" s="291" t="s">
        <v>1429</v>
      </c>
      <c r="H4" s="291" t="s">
        <v>1430</v>
      </c>
      <c r="I4" s="292" t="s">
        <v>1006</v>
      </c>
      <c r="J4" s="289" t="s">
        <v>1004</v>
      </c>
      <c r="K4" s="1761" t="s">
        <v>2</v>
      </c>
      <c r="L4" s="1762"/>
      <c r="M4" s="1060"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514" t="s">
        <v>914</v>
      </c>
      <c r="D9" s="1668" t="s">
        <v>667</v>
      </c>
      <c r="E9" s="1457" t="s">
        <v>782</v>
      </c>
      <c r="F9" s="298" t="s">
        <v>393</v>
      </c>
      <c r="G9" s="309">
        <v>7462000</v>
      </c>
      <c r="H9" s="317">
        <v>0</v>
      </c>
      <c r="I9" s="345"/>
      <c r="J9" s="342" t="s">
        <v>13</v>
      </c>
      <c r="K9" s="122"/>
      <c r="L9" s="103"/>
      <c r="M9" s="343"/>
      <c r="N9" s="344"/>
    </row>
    <row r="10" spans="1:14" x14ac:dyDescent="0.2">
      <c r="A10" s="101" t="s">
        <v>1464</v>
      </c>
      <c r="B10" s="151">
        <v>40438</v>
      </c>
      <c r="C10" s="1515"/>
      <c r="D10" s="1669"/>
      <c r="E10" s="1458"/>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514" t="s">
        <v>1449</v>
      </c>
      <c r="D14" s="1668" t="s">
        <v>1450</v>
      </c>
      <c r="E14" s="1457" t="s">
        <v>719</v>
      </c>
      <c r="F14" s="304" t="s">
        <v>393</v>
      </c>
      <c r="G14" s="309">
        <v>5500000</v>
      </c>
      <c r="H14" s="317">
        <v>0</v>
      </c>
      <c r="I14" s="351"/>
      <c r="J14" s="125" t="s">
        <v>13</v>
      </c>
      <c r="K14" s="122"/>
      <c r="L14" s="103"/>
      <c r="M14" s="343"/>
      <c r="N14" s="344"/>
    </row>
    <row r="15" spans="1:14" x14ac:dyDescent="0.2">
      <c r="A15" s="39" t="s">
        <v>1464</v>
      </c>
      <c r="B15" s="851">
        <v>40445</v>
      </c>
      <c r="C15" s="1515"/>
      <c r="D15" s="1669"/>
      <c r="E15" s="1458"/>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41">
        <v>40450</v>
      </c>
      <c r="C72" s="356" t="s">
        <v>2024</v>
      </c>
      <c r="D72" s="1097" t="s">
        <v>84</v>
      </c>
      <c r="E72" s="1139"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53"/>
      <c r="H92" s="1053" t="s">
        <v>1434</v>
      </c>
      <c r="I92" s="273">
        <f>SUM(I5:I90)</f>
        <v>570073000</v>
      </c>
      <c r="J92" s="146"/>
      <c r="K92" s="294" t="s">
        <v>1435</v>
      </c>
      <c r="L92" s="294"/>
      <c r="M92" s="294"/>
      <c r="N92" s="1144">
        <f>SUM(M5:M90)</f>
        <v>57809900</v>
      </c>
    </row>
    <row r="93" spans="1:14" ht="16.5" customHeight="1" thickTop="1" x14ac:dyDescent="0.2">
      <c r="K93" s="1664"/>
      <c r="L93" s="1664"/>
      <c r="M93" s="1664"/>
      <c r="N93" s="1664"/>
    </row>
    <row r="94" spans="1:14" ht="16.5" customHeight="1" thickBot="1" x14ac:dyDescent="0.3">
      <c r="F94" s="1651" t="s">
        <v>1436</v>
      </c>
      <c r="G94" s="1651"/>
      <c r="H94" s="1651"/>
      <c r="I94" s="1651"/>
      <c r="J94" s="1651"/>
      <c r="K94" s="1651"/>
      <c r="L94" s="287"/>
      <c r="M94" s="1145">
        <f>I92-N92</f>
        <v>512263100</v>
      </c>
      <c r="N94" s="295"/>
    </row>
    <row r="95" spans="1:14" ht="16.5" customHeight="1" thickTop="1" x14ac:dyDescent="0.25">
      <c r="F95" s="1053"/>
      <c r="G95" s="1053"/>
      <c r="H95" s="1053"/>
      <c r="I95" s="1053"/>
      <c r="J95" s="1053"/>
      <c r="K95" s="1053"/>
      <c r="L95" s="194"/>
      <c r="M95" s="268"/>
    </row>
    <row r="96" spans="1:14" ht="16.5" customHeight="1" x14ac:dyDescent="0.2">
      <c r="A96" s="1740" t="s">
        <v>1440</v>
      </c>
      <c r="B96" s="1740"/>
      <c r="C96" s="1740"/>
      <c r="D96" s="1740"/>
      <c r="E96" s="1740"/>
      <c r="F96" s="1740"/>
      <c r="G96" s="1740"/>
      <c r="H96" s="1740"/>
      <c r="I96" s="1740"/>
      <c r="J96" s="1740"/>
      <c r="K96" s="1740"/>
      <c r="L96" s="1740"/>
      <c r="M96" s="1740"/>
      <c r="N96" s="1740"/>
    </row>
    <row r="97" spans="1:14" ht="16.5" customHeight="1" x14ac:dyDescent="0.2">
      <c r="A97" s="1740" t="s">
        <v>1437</v>
      </c>
      <c r="B97" s="1740"/>
      <c r="C97" s="1740"/>
      <c r="D97" s="1740"/>
      <c r="E97" s="1740"/>
      <c r="F97" s="1740"/>
      <c r="G97" s="1740"/>
      <c r="H97" s="1740"/>
      <c r="I97" s="1740"/>
      <c r="J97" s="1740"/>
      <c r="K97" s="1740"/>
      <c r="L97" s="1740"/>
      <c r="M97" s="1740"/>
      <c r="N97" s="1740"/>
    </row>
    <row r="98" spans="1:14" ht="16.5" customHeight="1" x14ac:dyDescent="0.2">
      <c r="A98" s="1740" t="s">
        <v>1465</v>
      </c>
      <c r="B98" s="1740"/>
      <c r="C98" s="1740"/>
      <c r="D98" s="1740"/>
      <c r="E98" s="1740"/>
      <c r="F98" s="1740"/>
      <c r="G98" s="1740"/>
      <c r="H98" s="1740"/>
      <c r="I98" s="1740"/>
      <c r="J98" s="1740"/>
      <c r="K98" s="1740"/>
      <c r="L98" s="1740"/>
      <c r="M98" s="1740"/>
      <c r="N98" s="1740"/>
    </row>
    <row r="99" spans="1:14" ht="29.25" customHeight="1" x14ac:dyDescent="0.2">
      <c r="A99" s="1647" t="s">
        <v>1959</v>
      </c>
      <c r="B99" s="1647"/>
      <c r="C99" s="1647"/>
      <c r="D99" s="1647"/>
      <c r="E99" s="1647"/>
      <c r="F99" s="1647"/>
      <c r="G99" s="1647"/>
      <c r="H99" s="1647"/>
      <c r="I99" s="1647"/>
      <c r="J99" s="1647"/>
      <c r="K99" s="1647"/>
      <c r="L99" s="1647"/>
      <c r="M99" s="1647"/>
      <c r="N99" s="1647"/>
    </row>
    <row r="100" spans="1:14" ht="30.75" customHeight="1" x14ac:dyDescent="0.2">
      <c r="A100" s="1647" t="s">
        <v>2340</v>
      </c>
      <c r="B100" s="1647"/>
      <c r="C100" s="1647"/>
      <c r="D100" s="1647"/>
      <c r="E100" s="1647"/>
      <c r="F100" s="1647"/>
      <c r="G100" s="1647"/>
      <c r="H100" s="1647"/>
      <c r="I100" s="1647"/>
      <c r="J100" s="1647"/>
      <c r="K100" s="1647"/>
      <c r="L100" s="1647"/>
      <c r="M100" s="1647"/>
      <c r="N100" s="1647"/>
    </row>
    <row r="101" spans="1:14" ht="14.25" x14ac:dyDescent="0.2">
      <c r="A101" s="1740" t="s">
        <v>2393</v>
      </c>
      <c r="B101" s="1740"/>
      <c r="C101" s="1740"/>
      <c r="D101" s="1740"/>
      <c r="E101" s="1740"/>
      <c r="F101" s="1740"/>
      <c r="G101" s="1740"/>
      <c r="H101" s="1740"/>
      <c r="I101" s="1740"/>
      <c r="J101" s="1740"/>
      <c r="K101" s="1740"/>
      <c r="L101" s="1740"/>
      <c r="M101" s="1740"/>
      <c r="N101" s="1740"/>
    </row>
    <row r="102" spans="1:14" ht="16.5" customHeight="1" x14ac:dyDescent="0.2">
      <c r="A102" s="1663" t="s">
        <v>2137</v>
      </c>
      <c r="B102" s="1663"/>
      <c r="C102" s="1663"/>
      <c r="D102" s="1663"/>
      <c r="E102" s="1663"/>
      <c r="F102" s="1663"/>
      <c r="G102" s="1663"/>
      <c r="H102" s="1663"/>
      <c r="I102" s="1663"/>
      <c r="J102" s="1663"/>
      <c r="K102" s="1663"/>
      <c r="L102" s="1663"/>
      <c r="M102" s="1663"/>
      <c r="N102" s="1663"/>
    </row>
    <row r="103" spans="1:14" ht="14.25" x14ac:dyDescent="0.2">
      <c r="A103" s="1663" t="s">
        <v>2391</v>
      </c>
      <c r="B103" s="1663"/>
      <c r="C103" s="1663"/>
      <c r="D103" s="1663"/>
      <c r="E103" s="1663"/>
      <c r="F103" s="1663"/>
      <c r="G103" s="1663"/>
      <c r="H103" s="1663"/>
      <c r="I103" s="1663"/>
      <c r="J103" s="1663"/>
      <c r="K103" s="1663"/>
      <c r="L103" s="1663"/>
      <c r="M103" s="1663"/>
      <c r="N103" s="1663"/>
    </row>
    <row r="104" spans="1:14" ht="14.25" x14ac:dyDescent="0.2">
      <c r="A104" s="1663" t="s">
        <v>2392</v>
      </c>
      <c r="B104" s="1663"/>
      <c r="C104" s="1663"/>
      <c r="D104" s="1663"/>
      <c r="E104" s="1663"/>
      <c r="F104" s="1663"/>
      <c r="G104" s="1663"/>
      <c r="H104" s="1663"/>
      <c r="I104" s="1663"/>
      <c r="J104" s="1663"/>
      <c r="K104" s="1663"/>
      <c r="L104" s="1663"/>
      <c r="M104" s="1663"/>
      <c r="N104" s="1663"/>
    </row>
    <row r="105" spans="1:14" x14ac:dyDescent="0.2">
      <c r="A105" s="1052" t="s">
        <v>2394</v>
      </c>
    </row>
    <row r="135" spans="2:258" s="733" customFormat="1" ht="14.25" customHeight="1" x14ac:dyDescent="0.2">
      <c r="B135" s="140"/>
      <c r="C135" s="1080"/>
      <c r="D135" s="1058"/>
      <c r="E135" s="1054"/>
      <c r="F135" s="1080"/>
      <c r="G135" s="1080"/>
      <c r="H135" s="1080"/>
      <c r="I135" s="142"/>
      <c r="J135" s="1054"/>
      <c r="K135" s="1054"/>
      <c r="L135" s="143"/>
      <c r="M135" s="144"/>
      <c r="N135" s="144"/>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c r="AI135" s="1080"/>
      <c r="AJ135" s="1080"/>
      <c r="AK135" s="1080"/>
      <c r="AL135" s="1080"/>
      <c r="AM135" s="1080"/>
      <c r="AN135" s="1080"/>
      <c r="AO135" s="1080"/>
      <c r="AP135" s="1080"/>
      <c r="AQ135" s="1080"/>
      <c r="AR135" s="1080"/>
      <c r="AS135" s="1080"/>
      <c r="AT135" s="1080"/>
      <c r="AU135" s="1080"/>
      <c r="AV135" s="1080"/>
      <c r="AW135" s="1080"/>
      <c r="AX135" s="1080"/>
      <c r="AY135" s="1080"/>
      <c r="AZ135" s="1080"/>
      <c r="BA135" s="1080"/>
      <c r="BB135" s="1080"/>
      <c r="BC135" s="1080"/>
      <c r="BD135" s="1080"/>
      <c r="BE135" s="1080"/>
      <c r="BF135" s="1080"/>
      <c r="BG135" s="1080"/>
      <c r="BH135" s="1080"/>
      <c r="BI135" s="1080"/>
      <c r="BJ135" s="1080"/>
      <c r="BK135" s="1080"/>
      <c r="BL135" s="1080"/>
      <c r="BM135" s="1080"/>
      <c r="BN135" s="1080"/>
      <c r="BO135" s="1080"/>
      <c r="BP135" s="1080"/>
      <c r="BQ135" s="1080"/>
      <c r="BR135" s="1080"/>
      <c r="BS135" s="1080"/>
      <c r="BT135" s="1080"/>
      <c r="BU135" s="1080"/>
      <c r="BV135" s="1080"/>
      <c r="BW135" s="1080"/>
      <c r="BX135" s="1080"/>
      <c r="BY135" s="1080"/>
      <c r="BZ135" s="1080"/>
      <c r="CA135" s="1080"/>
      <c r="CB135" s="1080"/>
      <c r="CC135" s="1080"/>
      <c r="CD135" s="1080"/>
      <c r="CE135" s="1080"/>
      <c r="CF135" s="1080"/>
      <c r="CG135" s="1080"/>
      <c r="CH135" s="1080"/>
      <c r="CI135" s="1080"/>
      <c r="CJ135" s="1080"/>
      <c r="CK135" s="1080"/>
      <c r="CL135" s="1080"/>
      <c r="CM135" s="1080"/>
      <c r="CN135" s="1080"/>
      <c r="CO135" s="1080"/>
      <c r="CP135" s="1080"/>
      <c r="CQ135" s="1080"/>
      <c r="CR135" s="1080"/>
      <c r="CS135" s="1080"/>
      <c r="CT135" s="1080"/>
      <c r="CU135" s="1080"/>
      <c r="CV135" s="1080"/>
      <c r="CW135" s="1080"/>
      <c r="CX135" s="1080"/>
      <c r="CY135" s="1080"/>
      <c r="CZ135" s="1080"/>
      <c r="DA135" s="1080"/>
      <c r="DB135" s="1080"/>
      <c r="DC135" s="1080"/>
      <c r="DD135" s="1080"/>
      <c r="DE135" s="1080"/>
      <c r="DF135" s="1080"/>
      <c r="DG135" s="1080"/>
      <c r="DH135" s="1080"/>
      <c r="DI135" s="1080"/>
      <c r="DJ135" s="1080"/>
      <c r="DK135" s="1080"/>
      <c r="DL135" s="1080"/>
      <c r="DM135" s="1080"/>
      <c r="DN135" s="1080"/>
      <c r="DO135" s="1080"/>
      <c r="DP135" s="1080"/>
      <c r="DQ135" s="1080"/>
      <c r="DR135" s="1080"/>
      <c r="DS135" s="1080"/>
      <c r="DT135" s="1080"/>
      <c r="DU135" s="1080"/>
      <c r="DV135" s="1080"/>
      <c r="DW135" s="1080"/>
      <c r="DX135" s="1080"/>
      <c r="DY135" s="1080"/>
      <c r="DZ135" s="1080"/>
      <c r="EA135" s="1080"/>
      <c r="EB135" s="1080"/>
      <c r="EC135" s="1080"/>
      <c r="ED135" s="1080"/>
      <c r="EE135" s="1080"/>
      <c r="EF135" s="1080"/>
      <c r="EG135" s="1080"/>
      <c r="EH135" s="1080"/>
      <c r="EI135" s="1080"/>
      <c r="EJ135" s="1080"/>
      <c r="EK135" s="1080"/>
      <c r="EL135" s="1080"/>
      <c r="EM135" s="1080"/>
      <c r="EN135" s="1080"/>
      <c r="EO135" s="1080"/>
      <c r="EP135" s="1080"/>
      <c r="EQ135" s="1080"/>
      <c r="ER135" s="1080"/>
      <c r="ES135" s="1080"/>
      <c r="ET135" s="1080"/>
      <c r="EU135" s="1080"/>
      <c r="EV135" s="1080"/>
      <c r="EW135" s="1080"/>
      <c r="EX135" s="1080"/>
      <c r="EY135" s="1080"/>
      <c r="EZ135" s="1080"/>
      <c r="FA135" s="1080"/>
      <c r="FB135" s="1080"/>
      <c r="FC135" s="1080"/>
      <c r="FD135" s="1080"/>
      <c r="FE135" s="1080"/>
      <c r="FF135" s="1080"/>
      <c r="FG135" s="1080"/>
      <c r="FH135" s="1080"/>
      <c r="FI135" s="1080"/>
      <c r="FJ135" s="1080"/>
      <c r="FK135" s="1080"/>
      <c r="FL135" s="1080"/>
      <c r="FM135" s="1080"/>
      <c r="FN135" s="1080"/>
      <c r="FO135" s="1080"/>
      <c r="FP135" s="1080"/>
      <c r="FQ135" s="1080"/>
      <c r="FR135" s="1080"/>
      <c r="FS135" s="1080"/>
      <c r="FT135" s="1080"/>
      <c r="FU135" s="1080"/>
      <c r="FV135" s="1080"/>
      <c r="FW135" s="1080"/>
      <c r="FX135" s="1080"/>
      <c r="FY135" s="1080"/>
      <c r="FZ135" s="1080"/>
      <c r="GA135" s="1080"/>
      <c r="GB135" s="1080"/>
      <c r="GC135" s="1080"/>
      <c r="GD135" s="1080"/>
      <c r="GE135" s="1080"/>
      <c r="GF135" s="1080"/>
      <c r="GG135" s="1080"/>
      <c r="GH135" s="1080"/>
      <c r="GI135" s="1080"/>
      <c r="GJ135" s="1080"/>
      <c r="GK135" s="1080"/>
      <c r="GL135" s="1080"/>
      <c r="GM135" s="1080"/>
      <c r="GN135" s="1080"/>
      <c r="GO135" s="1080"/>
      <c r="GP135" s="1080"/>
      <c r="GQ135" s="1080"/>
      <c r="GR135" s="1080"/>
      <c r="GS135" s="1080"/>
      <c r="GT135" s="1080"/>
      <c r="GU135" s="1080"/>
      <c r="GV135" s="1080"/>
      <c r="GW135" s="1080"/>
      <c r="GX135" s="1080"/>
      <c r="GY135" s="1080"/>
      <c r="GZ135" s="1080"/>
      <c r="HA135" s="1080"/>
      <c r="HB135" s="1080"/>
      <c r="HC135" s="1080"/>
      <c r="HD135" s="1080"/>
      <c r="HE135" s="1080"/>
      <c r="HF135" s="1080"/>
      <c r="HG135" s="1080"/>
      <c r="HH135" s="1080"/>
      <c r="HI135" s="1080"/>
      <c r="HJ135" s="1080"/>
      <c r="HK135" s="1080"/>
      <c r="HL135" s="1080"/>
      <c r="HM135" s="1080"/>
      <c r="HN135" s="1080"/>
      <c r="HO135" s="1080"/>
      <c r="HP135" s="1080"/>
      <c r="HQ135" s="1080"/>
      <c r="HR135" s="1080"/>
      <c r="HS135" s="1080"/>
      <c r="HT135" s="1080"/>
      <c r="HU135" s="1080"/>
      <c r="HV135" s="1080"/>
      <c r="HW135" s="1080"/>
      <c r="HX135" s="1080"/>
      <c r="HY135" s="1080"/>
      <c r="HZ135" s="1080"/>
      <c r="IA135" s="1080"/>
      <c r="IB135" s="1080"/>
      <c r="IC135" s="1080"/>
      <c r="ID135" s="1080"/>
      <c r="IE135" s="1080"/>
      <c r="IF135" s="1080"/>
      <c r="IG135" s="1080"/>
      <c r="IH135" s="1080"/>
      <c r="II135" s="1080"/>
      <c r="IJ135" s="1080"/>
      <c r="IK135" s="1080"/>
      <c r="IL135" s="1080"/>
      <c r="IM135" s="1080"/>
      <c r="IN135" s="1080"/>
      <c r="IO135" s="1080"/>
      <c r="IP135" s="1080"/>
      <c r="IQ135" s="1080"/>
      <c r="IR135" s="1080"/>
      <c r="IS135" s="1080"/>
      <c r="IT135" s="1080"/>
      <c r="IU135" s="1080"/>
      <c r="IV135" s="1080"/>
      <c r="IW135" s="1080"/>
      <c r="IX135" s="108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43" zoomScale="75" zoomScaleNormal="70" zoomScaleSheetLayoutView="75" workbookViewId="0">
      <selection activeCell="H58" sqref="H58"/>
    </sheetView>
  </sheetViews>
  <sheetFormatPr defaultColWidth="9.140625" defaultRowHeight="14.25" x14ac:dyDescent="0.2"/>
  <cols>
    <col min="1" max="1" width="10.85546875" style="1122" customWidth="1"/>
    <col min="2" max="2" width="12.140625" style="1122" customWidth="1"/>
    <col min="3" max="3" width="12.85546875" style="1122" customWidth="1"/>
    <col min="4" max="4" width="18.7109375" style="1138" bestFit="1" customWidth="1"/>
    <col min="5" max="5" width="18.42578125" style="1138" customWidth="1"/>
    <col min="6" max="6" width="26.42578125" style="1122" customWidth="1"/>
    <col min="7" max="7" width="21.85546875" style="1122" customWidth="1"/>
    <col min="8" max="8" width="12.5703125" style="5" customWidth="1"/>
    <col min="9" max="9" width="5" style="5" customWidth="1"/>
    <col min="10" max="10" width="16.7109375" style="1122" customWidth="1"/>
    <col min="11" max="11" width="28.28515625" style="1122" customWidth="1"/>
    <col min="12" max="12" width="19" style="1122" customWidth="1"/>
    <col min="13" max="13" width="9" style="1122" customWidth="1"/>
    <col min="14" max="14" width="4.28515625" style="1122" customWidth="1"/>
    <col min="15" max="15" width="17.42578125" style="1122" customWidth="1"/>
    <col min="16" max="16" width="6.85546875" style="1122" customWidth="1"/>
    <col min="17" max="17" width="17.5703125" style="1122" customWidth="1"/>
    <col min="18" max="18" width="18.42578125" style="1122" customWidth="1"/>
    <col min="19" max="19" width="12.5703125" style="1122" customWidth="1"/>
    <col min="20" max="20" width="32.42578125" style="1122" customWidth="1"/>
    <col min="21" max="21" width="25.140625" style="1122" customWidth="1"/>
    <col min="22" max="22" width="19" style="1122" customWidth="1"/>
    <col min="23" max="23" width="19.28515625" style="1122" customWidth="1"/>
    <col min="24" max="24" width="17.28515625" style="1122" bestFit="1" customWidth="1"/>
    <col min="25" max="16384" width="9.140625" style="1122"/>
  </cols>
  <sheetData>
    <row r="1" spans="1:23" ht="15" x14ac:dyDescent="0.2">
      <c r="A1" s="1863" t="s">
        <v>324</v>
      </c>
      <c r="B1" s="1863"/>
      <c r="C1" s="1863"/>
      <c r="D1" s="1863"/>
      <c r="E1" s="1863"/>
      <c r="F1" s="1863"/>
      <c r="G1" s="1863"/>
      <c r="H1" s="1863"/>
      <c r="I1" s="1863"/>
      <c r="J1" s="1863"/>
      <c r="K1" s="1863"/>
      <c r="L1" s="1863"/>
      <c r="M1" s="1863"/>
      <c r="N1" s="1863"/>
      <c r="O1" s="1863"/>
      <c r="P1" s="1863"/>
      <c r="Q1" s="1863"/>
      <c r="R1" s="1863"/>
      <c r="S1" s="1863"/>
      <c r="T1" s="1863"/>
      <c r="U1" s="1863"/>
      <c r="V1" s="1863"/>
    </row>
    <row r="2" spans="1:23" ht="15" x14ac:dyDescent="0.2">
      <c r="A2" s="1863"/>
      <c r="B2" s="1863"/>
      <c r="C2" s="1863"/>
      <c r="D2" s="1863"/>
      <c r="E2" s="1863"/>
      <c r="F2" s="1863"/>
      <c r="G2" s="1863"/>
      <c r="H2" s="1863"/>
      <c r="I2" s="1863"/>
      <c r="J2" s="1863"/>
      <c r="K2" s="1863"/>
      <c r="L2" s="1863"/>
      <c r="M2" s="1863"/>
      <c r="N2" s="1863"/>
      <c r="O2" s="1863"/>
      <c r="P2" s="1863"/>
      <c r="Q2" s="1863"/>
      <c r="R2" s="1863"/>
      <c r="S2" s="1863"/>
      <c r="T2" s="1863"/>
      <c r="U2" s="1863"/>
      <c r="V2" s="1863"/>
    </row>
    <row r="3" spans="1:23" s="983" customFormat="1" ht="15.75" thickBot="1" x14ac:dyDescent="0.3"/>
    <row r="4" spans="1:23" ht="15" customHeight="1" x14ac:dyDescent="0.2">
      <c r="A4" s="1864"/>
      <c r="B4" s="1867" t="s">
        <v>1250</v>
      </c>
      <c r="C4" s="1868"/>
      <c r="D4" s="1868"/>
      <c r="E4" s="1868"/>
      <c r="F4" s="1868"/>
      <c r="G4" s="1868"/>
      <c r="H4" s="1868"/>
      <c r="I4" s="1869"/>
      <c r="J4" s="1873" t="s">
        <v>1249</v>
      </c>
      <c r="K4" s="1874"/>
      <c r="L4" s="1874"/>
      <c r="M4" s="1874"/>
      <c r="N4" s="1875"/>
      <c r="O4" s="1830" t="s">
        <v>1248</v>
      </c>
      <c r="P4" s="1831"/>
      <c r="Q4" s="1831"/>
      <c r="R4" s="1832"/>
      <c r="S4" s="1830" t="s">
        <v>1247</v>
      </c>
      <c r="T4" s="1831"/>
      <c r="U4" s="1831"/>
      <c r="V4" s="1831"/>
      <c r="W4" s="1832"/>
    </row>
    <row r="5" spans="1:23" ht="14.25" customHeight="1" x14ac:dyDescent="0.2">
      <c r="A5" s="1865"/>
      <c r="B5" s="1870"/>
      <c r="C5" s="1871"/>
      <c r="D5" s="1871"/>
      <c r="E5" s="1871"/>
      <c r="F5" s="1871"/>
      <c r="G5" s="1871"/>
      <c r="H5" s="1871"/>
      <c r="I5" s="1872"/>
      <c r="J5" s="1876"/>
      <c r="K5" s="1877"/>
      <c r="L5" s="1877"/>
      <c r="M5" s="1877"/>
      <c r="N5" s="1878"/>
      <c r="O5" s="1833"/>
      <c r="P5" s="1834"/>
      <c r="Q5" s="1834"/>
      <c r="R5" s="1835"/>
      <c r="S5" s="1833"/>
      <c r="T5" s="1834"/>
      <c r="U5" s="1834"/>
      <c r="V5" s="1834"/>
      <c r="W5" s="1835"/>
    </row>
    <row r="6" spans="1:23" ht="15" customHeight="1" x14ac:dyDescent="0.2">
      <c r="A6" s="1865"/>
      <c r="B6" s="1879" t="s">
        <v>1246</v>
      </c>
      <c r="C6" s="1879" t="s">
        <v>2</v>
      </c>
      <c r="D6" s="1899" t="s">
        <v>327</v>
      </c>
      <c r="E6" s="1902" t="s">
        <v>326</v>
      </c>
      <c r="F6" s="1904" t="s">
        <v>1245</v>
      </c>
      <c r="G6" s="1902" t="s">
        <v>1244</v>
      </c>
      <c r="H6" s="1885" t="s">
        <v>10</v>
      </c>
      <c r="I6" s="1896"/>
      <c r="J6" s="1907" t="s">
        <v>1060</v>
      </c>
      <c r="K6" s="1893" t="s">
        <v>1240</v>
      </c>
      <c r="L6" s="1893" t="s">
        <v>1244</v>
      </c>
      <c r="M6" s="1885" t="s">
        <v>10</v>
      </c>
      <c r="N6" s="1896"/>
      <c r="O6" s="1882" t="s">
        <v>1243</v>
      </c>
      <c r="P6" s="1910"/>
      <c r="Q6" s="1912" t="s">
        <v>1242</v>
      </c>
      <c r="R6" s="1882" t="s">
        <v>1241</v>
      </c>
      <c r="S6" s="1882" t="s">
        <v>2</v>
      </c>
      <c r="T6" s="1885" t="s">
        <v>1240</v>
      </c>
      <c r="U6" s="1887" t="s">
        <v>1239</v>
      </c>
      <c r="V6" s="1890" t="s">
        <v>1005</v>
      </c>
      <c r="W6" s="1827" t="s">
        <v>1238</v>
      </c>
    </row>
    <row r="7" spans="1:23" ht="15" customHeight="1" x14ac:dyDescent="0.2">
      <c r="A7" s="1865"/>
      <c r="B7" s="1880"/>
      <c r="C7" s="1880"/>
      <c r="D7" s="1900"/>
      <c r="E7" s="1903"/>
      <c r="F7" s="1905"/>
      <c r="G7" s="1903"/>
      <c r="H7" s="1886"/>
      <c r="I7" s="1897"/>
      <c r="J7" s="1908"/>
      <c r="K7" s="1894"/>
      <c r="L7" s="1894"/>
      <c r="M7" s="1886"/>
      <c r="N7" s="1897"/>
      <c r="O7" s="1883"/>
      <c r="P7" s="1911"/>
      <c r="Q7" s="1913"/>
      <c r="R7" s="1883"/>
      <c r="S7" s="1883"/>
      <c r="T7" s="1886"/>
      <c r="U7" s="1888"/>
      <c r="V7" s="1891"/>
      <c r="W7" s="1828"/>
    </row>
    <row r="8" spans="1:23" ht="15" customHeight="1" thickBot="1" x14ac:dyDescent="0.25">
      <c r="A8" s="1866"/>
      <c r="B8" s="1881"/>
      <c r="C8" s="1881"/>
      <c r="D8" s="1901"/>
      <c r="E8" s="1784"/>
      <c r="F8" s="1906"/>
      <c r="G8" s="1784"/>
      <c r="H8" s="1787"/>
      <c r="I8" s="1898"/>
      <c r="J8" s="1909"/>
      <c r="K8" s="1895"/>
      <c r="L8" s="1895"/>
      <c r="M8" s="1787"/>
      <c r="N8" s="1898"/>
      <c r="O8" s="1884"/>
      <c r="P8" s="1788"/>
      <c r="Q8" s="1914"/>
      <c r="R8" s="1884"/>
      <c r="S8" s="1884"/>
      <c r="T8" s="1787"/>
      <c r="U8" s="1889"/>
      <c r="V8" s="1892"/>
      <c r="W8" s="1829"/>
    </row>
    <row r="9" spans="1:23" ht="28.5" x14ac:dyDescent="0.2">
      <c r="A9" s="1836" t="s">
        <v>1602</v>
      </c>
      <c r="B9" s="1806" t="s">
        <v>1234</v>
      </c>
      <c r="C9" s="477">
        <v>39811</v>
      </c>
      <c r="D9" s="1137" t="s">
        <v>86</v>
      </c>
      <c r="E9" s="1127" t="s">
        <v>1236</v>
      </c>
      <c r="F9" s="478" t="s">
        <v>334</v>
      </c>
      <c r="G9" s="29">
        <v>5000000000</v>
      </c>
      <c r="H9" s="479" t="s">
        <v>321</v>
      </c>
      <c r="I9" s="480"/>
      <c r="J9" s="481">
        <v>40177</v>
      </c>
      <c r="K9" s="482" t="s">
        <v>1329</v>
      </c>
      <c r="L9" s="29">
        <v>5000000000</v>
      </c>
      <c r="M9" s="483" t="s">
        <v>333</v>
      </c>
      <c r="N9" s="484"/>
      <c r="O9" s="1915" t="s">
        <v>1602</v>
      </c>
      <c r="P9" s="1860" t="s">
        <v>1328</v>
      </c>
      <c r="Q9" s="1862" t="s">
        <v>1327</v>
      </c>
      <c r="R9" s="1926">
        <v>5937500000</v>
      </c>
      <c r="S9" s="1853"/>
      <c r="T9" s="1855"/>
      <c r="U9" s="1856"/>
      <c r="V9" s="1858"/>
      <c r="W9" s="627"/>
    </row>
    <row r="10" spans="1:23" ht="14.25" customHeight="1" x14ac:dyDescent="0.2">
      <c r="A10" s="1837"/>
      <c r="B10" s="1809"/>
      <c r="C10" s="1921">
        <v>39954</v>
      </c>
      <c r="D10" s="1922" t="s">
        <v>86</v>
      </c>
      <c r="E10" s="1923" t="s">
        <v>1236</v>
      </c>
      <c r="F10" s="1924" t="s">
        <v>1237</v>
      </c>
      <c r="G10" s="1925">
        <v>7500000000</v>
      </c>
      <c r="H10" s="1928" t="s">
        <v>321</v>
      </c>
      <c r="I10" s="1929">
        <v>22</v>
      </c>
      <c r="J10" s="1931">
        <v>40177</v>
      </c>
      <c r="K10" s="1933" t="s">
        <v>1603</v>
      </c>
      <c r="L10" s="1841">
        <v>3000000000</v>
      </c>
      <c r="M10" s="1843" t="s">
        <v>333</v>
      </c>
      <c r="N10" s="1845"/>
      <c r="O10" s="1916"/>
      <c r="P10" s="1861"/>
      <c r="Q10" s="1489"/>
      <c r="R10" s="1927"/>
      <c r="S10" s="1854"/>
      <c r="T10" s="1840"/>
      <c r="U10" s="1857"/>
      <c r="V10" s="1859"/>
      <c r="W10" s="626"/>
    </row>
    <row r="11" spans="1:23" ht="28.5" customHeight="1" x14ac:dyDescent="0.2">
      <c r="A11" s="1837"/>
      <c r="B11" s="1809"/>
      <c r="C11" s="1921"/>
      <c r="D11" s="1922"/>
      <c r="E11" s="1923"/>
      <c r="F11" s="1924"/>
      <c r="G11" s="1925"/>
      <c r="H11" s="1928"/>
      <c r="I11" s="1930"/>
      <c r="J11" s="1932"/>
      <c r="K11" s="1934"/>
      <c r="L11" s="1842"/>
      <c r="M11" s="1844"/>
      <c r="N11" s="1846"/>
      <c r="O11" s="1847" t="s">
        <v>1602</v>
      </c>
      <c r="P11" s="1849" t="s">
        <v>1960</v>
      </c>
      <c r="Q11" s="1851" t="s">
        <v>1232</v>
      </c>
      <c r="R11" s="1917">
        <v>0.73799999999999999</v>
      </c>
      <c r="S11" s="1919"/>
      <c r="T11" s="1839"/>
      <c r="U11" s="1920"/>
      <c r="V11" s="1839"/>
      <c r="W11" s="625"/>
    </row>
    <row r="12" spans="1:23" ht="44.25" customHeight="1" thickBot="1" x14ac:dyDescent="0.25">
      <c r="A12" s="1837"/>
      <c r="B12" s="1809"/>
      <c r="C12" s="1095">
        <v>40177</v>
      </c>
      <c r="D12" s="411" t="s">
        <v>86</v>
      </c>
      <c r="E12" s="1118" t="s">
        <v>1236</v>
      </c>
      <c r="F12" s="1119" t="s">
        <v>1237</v>
      </c>
      <c r="G12" s="19">
        <v>1250000000</v>
      </c>
      <c r="H12" s="1120" t="s">
        <v>321</v>
      </c>
      <c r="I12" s="217" t="s">
        <v>1604</v>
      </c>
      <c r="J12" s="1064">
        <v>40542</v>
      </c>
      <c r="K12" s="513" t="s">
        <v>1603</v>
      </c>
      <c r="L12" s="206">
        <v>5500000000</v>
      </c>
      <c r="M12" s="1070" t="s">
        <v>333</v>
      </c>
      <c r="N12" s="1126">
        <v>26</v>
      </c>
      <c r="O12" s="1848"/>
      <c r="P12" s="1850"/>
      <c r="Q12" s="1852"/>
      <c r="R12" s="1918"/>
      <c r="S12" s="1854"/>
      <c r="T12" s="1840"/>
      <c r="U12" s="1857"/>
      <c r="V12" s="1840"/>
      <c r="W12" s="626"/>
    </row>
    <row r="13" spans="1:23" ht="44.25" customHeight="1" thickTop="1" thickBot="1" x14ac:dyDescent="0.25">
      <c r="A13" s="1838"/>
      <c r="B13" s="1810"/>
      <c r="C13" s="1100">
        <v>40177</v>
      </c>
      <c r="D13" s="1102"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41">
        <v>2667000000</v>
      </c>
      <c r="V13" s="652" t="s">
        <v>333</v>
      </c>
      <c r="W13" s="17">
        <v>0</v>
      </c>
    </row>
    <row r="14" spans="1:23" ht="28.5" customHeight="1" thickBot="1" x14ac:dyDescent="0.25">
      <c r="A14" s="1804" t="s">
        <v>1235</v>
      </c>
      <c r="B14" s="1809" t="s">
        <v>1234</v>
      </c>
      <c r="C14" s="1092">
        <v>39811</v>
      </c>
      <c r="D14" s="152" t="s">
        <v>86</v>
      </c>
      <c r="E14" s="1043" t="s">
        <v>331</v>
      </c>
      <c r="F14" s="1043" t="s">
        <v>332</v>
      </c>
      <c r="G14" s="206">
        <v>884024131</v>
      </c>
      <c r="H14" s="1048" t="s">
        <v>321</v>
      </c>
      <c r="I14" s="1115">
        <v>2</v>
      </c>
      <c r="J14" s="487">
        <v>39962</v>
      </c>
      <c r="K14" s="488" t="s">
        <v>1233</v>
      </c>
      <c r="L14" s="489">
        <v>884024131</v>
      </c>
      <c r="M14" s="490" t="s">
        <v>333</v>
      </c>
      <c r="N14" s="491">
        <v>3</v>
      </c>
      <c r="O14" s="584"/>
      <c r="P14" s="585"/>
      <c r="Q14" s="1057"/>
      <c r="R14" s="1061"/>
      <c r="S14" s="586"/>
      <c r="T14" s="722"/>
      <c r="U14" s="1117"/>
      <c r="V14" s="640"/>
      <c r="W14" s="1050"/>
    </row>
    <row r="15" spans="1:23" ht="1.5" customHeight="1" thickTop="1" thickBot="1" x14ac:dyDescent="0.25">
      <c r="A15" s="1804"/>
      <c r="B15" s="1809"/>
      <c r="C15" s="1463">
        <v>39813</v>
      </c>
      <c r="D15" s="1851" t="s">
        <v>86</v>
      </c>
      <c r="E15" s="1487" t="s">
        <v>331</v>
      </c>
      <c r="F15" s="1487" t="s">
        <v>335</v>
      </c>
      <c r="G15" s="1710">
        <v>13400000000</v>
      </c>
      <c r="H15" s="1702" t="s">
        <v>321</v>
      </c>
      <c r="I15" s="1937"/>
      <c r="J15" s="418"/>
      <c r="K15" s="419"/>
      <c r="L15" s="420"/>
      <c r="M15" s="421"/>
      <c r="N15" s="422"/>
      <c r="O15" s="1939"/>
      <c r="P15" s="1941"/>
      <c r="Q15" s="1943"/>
      <c r="R15" s="1945"/>
      <c r="S15" s="1947"/>
      <c r="T15" s="1949"/>
      <c r="U15" s="1951"/>
      <c r="V15" s="1935"/>
      <c r="W15" s="1049"/>
    </row>
    <row r="16" spans="1:23" ht="27.75" customHeight="1" thickTop="1" thickBot="1" x14ac:dyDescent="0.25">
      <c r="A16" s="1804"/>
      <c r="B16" s="1809"/>
      <c r="C16" s="1464"/>
      <c r="D16" s="2006"/>
      <c r="E16" s="1489"/>
      <c r="F16" s="1489"/>
      <c r="G16" s="1711"/>
      <c r="H16" s="1703"/>
      <c r="I16" s="1938"/>
      <c r="J16" s="1064">
        <v>40004</v>
      </c>
      <c r="K16" s="1111" t="s">
        <v>1229</v>
      </c>
      <c r="L16" s="1067">
        <v>13400000000</v>
      </c>
      <c r="M16" s="1070" t="s">
        <v>333</v>
      </c>
      <c r="N16" s="492">
        <v>7</v>
      </c>
      <c r="O16" s="1940"/>
      <c r="P16" s="1942"/>
      <c r="Q16" s="1944"/>
      <c r="R16" s="1946"/>
      <c r="S16" s="1948"/>
      <c r="T16" s="1950"/>
      <c r="U16" s="1952"/>
      <c r="V16" s="1936"/>
      <c r="W16" s="1050"/>
    </row>
    <row r="17" spans="1:24" ht="28.5" customHeight="1" thickTop="1" x14ac:dyDescent="0.2">
      <c r="A17" s="1804"/>
      <c r="B17" s="1809"/>
      <c r="C17" s="493">
        <v>39925</v>
      </c>
      <c r="D17" s="1098" t="s">
        <v>86</v>
      </c>
      <c r="E17" s="1118" t="s">
        <v>331</v>
      </c>
      <c r="F17" s="1118" t="s">
        <v>335</v>
      </c>
      <c r="G17" s="27">
        <v>2000000000</v>
      </c>
      <c r="H17" s="1047" t="s">
        <v>321</v>
      </c>
      <c r="I17" s="1114">
        <v>4</v>
      </c>
      <c r="J17" s="494">
        <v>40004</v>
      </c>
      <c r="K17" s="495" t="s">
        <v>1229</v>
      </c>
      <c r="L17" s="153">
        <v>2000000000</v>
      </c>
      <c r="M17" s="496" t="s">
        <v>333</v>
      </c>
      <c r="N17" s="497">
        <v>7</v>
      </c>
      <c r="O17" s="498" t="s">
        <v>194</v>
      </c>
      <c r="P17" s="499" t="s">
        <v>1585</v>
      </c>
      <c r="Q17" s="1043" t="s">
        <v>393</v>
      </c>
      <c r="R17" s="156">
        <v>2100000000</v>
      </c>
      <c r="S17" s="1140">
        <v>40527</v>
      </c>
      <c r="T17" s="723" t="s">
        <v>1218</v>
      </c>
      <c r="U17" s="628">
        <v>2139406777.5</v>
      </c>
      <c r="V17" s="1039" t="s">
        <v>333</v>
      </c>
      <c r="W17" s="18">
        <v>0</v>
      </c>
    </row>
    <row r="18" spans="1:24" ht="28.5" customHeight="1" x14ac:dyDescent="0.2">
      <c r="A18" s="1804"/>
      <c r="B18" s="1809"/>
      <c r="C18" s="2008">
        <v>39953</v>
      </c>
      <c r="D18" s="1851" t="s">
        <v>86</v>
      </c>
      <c r="E18" s="1851" t="s">
        <v>331</v>
      </c>
      <c r="F18" s="1851" t="s">
        <v>335</v>
      </c>
      <c r="G18" s="1710">
        <v>4000000000</v>
      </c>
      <c r="H18" s="1702" t="s">
        <v>321</v>
      </c>
      <c r="I18" s="2019">
        <v>5</v>
      </c>
      <c r="J18" s="1931">
        <v>40004</v>
      </c>
      <c r="K18" s="2022" t="s">
        <v>1229</v>
      </c>
      <c r="L18" s="1962">
        <v>4000000000</v>
      </c>
      <c r="M18" s="1843" t="s">
        <v>333</v>
      </c>
      <c r="N18" s="2025">
        <v>7</v>
      </c>
      <c r="O18" s="2028" t="s">
        <v>194</v>
      </c>
      <c r="P18" s="1849" t="s">
        <v>1588</v>
      </c>
      <c r="Q18" s="2032" t="s">
        <v>1232</v>
      </c>
      <c r="R18" s="2017">
        <v>0.60799999999999998</v>
      </c>
      <c r="S18" s="424">
        <v>40500</v>
      </c>
      <c r="T18" s="721" t="s">
        <v>1899</v>
      </c>
      <c r="U18" s="629">
        <v>11743303903</v>
      </c>
      <c r="V18" s="462" t="s">
        <v>1232</v>
      </c>
      <c r="W18" s="463">
        <v>0.36899999999999999</v>
      </c>
    </row>
    <row r="19" spans="1:24" ht="28.5" customHeight="1" x14ac:dyDescent="0.2">
      <c r="A19" s="1804"/>
      <c r="B19" s="1809"/>
      <c r="C19" s="2009"/>
      <c r="D19" s="1943"/>
      <c r="E19" s="1943"/>
      <c r="F19" s="1943"/>
      <c r="G19" s="2011"/>
      <c r="H19" s="2012"/>
      <c r="I19" s="2020"/>
      <c r="J19" s="1960"/>
      <c r="K19" s="2023"/>
      <c r="L19" s="1963"/>
      <c r="M19" s="1965"/>
      <c r="N19" s="2026"/>
      <c r="O19" s="2029"/>
      <c r="P19" s="1953"/>
      <c r="Q19" s="2033"/>
      <c r="R19" s="1945"/>
      <c r="S19" s="425">
        <v>40508</v>
      </c>
      <c r="T19" s="721" t="s">
        <v>1899</v>
      </c>
      <c r="U19" s="629">
        <v>1761495577.3</v>
      </c>
      <c r="V19" s="462" t="s">
        <v>1232</v>
      </c>
      <c r="W19" s="689">
        <v>0.32040000000000002</v>
      </c>
    </row>
    <row r="20" spans="1:24" ht="28.5" customHeight="1" x14ac:dyDescent="0.2">
      <c r="A20" s="1804"/>
      <c r="B20" s="1809"/>
      <c r="C20" s="2009"/>
      <c r="D20" s="1943"/>
      <c r="E20" s="1943"/>
      <c r="F20" s="1943"/>
      <c r="G20" s="2011"/>
      <c r="H20" s="2012"/>
      <c r="I20" s="2020"/>
      <c r="J20" s="1960"/>
      <c r="K20" s="2023"/>
      <c r="L20" s="1963"/>
      <c r="M20" s="1965"/>
      <c r="N20" s="2026"/>
      <c r="O20" s="2029"/>
      <c r="P20" s="1953"/>
      <c r="Q20" s="2033"/>
      <c r="R20" s="1945"/>
      <c r="S20" s="425">
        <v>41264</v>
      </c>
      <c r="T20" s="724" t="s">
        <v>2262</v>
      </c>
      <c r="U20" s="629">
        <v>5500000000</v>
      </c>
      <c r="V20" s="462" t="s">
        <v>1232</v>
      </c>
      <c r="W20" s="689">
        <v>0.21970000000000001</v>
      </c>
    </row>
    <row r="21" spans="1:24" ht="28.5" customHeight="1" x14ac:dyDescent="0.2">
      <c r="A21" s="1804"/>
      <c r="B21" s="1809"/>
      <c r="C21" s="2009"/>
      <c r="D21" s="1943"/>
      <c r="E21" s="1943"/>
      <c r="F21" s="1943"/>
      <c r="G21" s="2011"/>
      <c r="H21" s="2012"/>
      <c r="I21" s="2020"/>
      <c r="J21" s="1960"/>
      <c r="K21" s="2023"/>
      <c r="L21" s="1963"/>
      <c r="M21" s="1965"/>
      <c r="N21" s="2026"/>
      <c r="O21" s="2029"/>
      <c r="P21" s="1953"/>
      <c r="Q21" s="2033"/>
      <c r="R21" s="1945"/>
      <c r="S21" s="425">
        <v>41375</v>
      </c>
      <c r="T21" s="724" t="s">
        <v>2366</v>
      </c>
      <c r="U21" s="629">
        <v>1637839843.6800001</v>
      </c>
      <c r="V21" s="462" t="s">
        <v>1232</v>
      </c>
      <c r="W21" s="689">
        <v>0.1769</v>
      </c>
    </row>
    <row r="22" spans="1:24" ht="28.5" customHeight="1" x14ac:dyDescent="0.2">
      <c r="A22" s="1804"/>
      <c r="B22" s="1809"/>
      <c r="C22" s="2010"/>
      <c r="D22" s="2006"/>
      <c r="E22" s="2006"/>
      <c r="F22" s="2006"/>
      <c r="G22" s="1711"/>
      <c r="H22" s="1703"/>
      <c r="I22" s="2021"/>
      <c r="J22" s="1932"/>
      <c r="K22" s="2024"/>
      <c r="L22" s="1964"/>
      <c r="M22" s="1844"/>
      <c r="N22" s="2027"/>
      <c r="O22" s="2030"/>
      <c r="P22" s="2031"/>
      <c r="Q22" s="2034"/>
      <c r="R22" s="2018"/>
      <c r="S22" s="425">
        <v>41437</v>
      </c>
      <c r="T22" s="724" t="s">
        <v>2399</v>
      </c>
      <c r="U22" s="629">
        <v>1031700000</v>
      </c>
      <c r="V22" s="462" t="s">
        <v>1232</v>
      </c>
      <c r="W22" s="689">
        <v>0.13800000000000001</v>
      </c>
    </row>
    <row r="23" spans="1:24" ht="28.5" customHeight="1" x14ac:dyDescent="0.2">
      <c r="A23" s="1804"/>
      <c r="B23" s="1809"/>
      <c r="C23" s="2003">
        <v>39960</v>
      </c>
      <c r="D23" s="1851" t="s">
        <v>86</v>
      </c>
      <c r="E23" s="1487" t="s">
        <v>331</v>
      </c>
      <c r="F23" s="1487" t="s">
        <v>335</v>
      </c>
      <c r="G23" s="1841">
        <v>360624198</v>
      </c>
      <c r="H23" s="1453" t="s">
        <v>321</v>
      </c>
      <c r="I23" s="1929">
        <v>6</v>
      </c>
      <c r="J23" s="1931">
        <v>40004</v>
      </c>
      <c r="K23" s="1933" t="s">
        <v>1229</v>
      </c>
      <c r="L23" s="1962">
        <v>360624198</v>
      </c>
      <c r="M23" s="1843" t="s">
        <v>333</v>
      </c>
      <c r="N23" s="1966">
        <v>7</v>
      </c>
      <c r="O23" s="2013" t="s">
        <v>1231</v>
      </c>
      <c r="P23" s="1849" t="s">
        <v>1230</v>
      </c>
      <c r="Q23" s="1487" t="s">
        <v>332</v>
      </c>
      <c r="R23" s="1956">
        <v>7072488605</v>
      </c>
      <c r="S23" s="154">
        <v>40004</v>
      </c>
      <c r="T23" s="724" t="s">
        <v>1599</v>
      </c>
      <c r="U23" s="630">
        <v>360624198</v>
      </c>
      <c r="V23" s="462" t="s">
        <v>332</v>
      </c>
      <c r="W23" s="20">
        <v>6711864407</v>
      </c>
      <c r="X23" s="639"/>
    </row>
    <row r="24" spans="1:24" ht="28.5" customHeight="1" x14ac:dyDescent="0.2">
      <c r="A24" s="1804"/>
      <c r="B24" s="1809"/>
      <c r="C24" s="2004"/>
      <c r="D24" s="1943"/>
      <c r="E24" s="1488"/>
      <c r="F24" s="1488"/>
      <c r="G24" s="2007"/>
      <c r="H24" s="1510"/>
      <c r="I24" s="1959"/>
      <c r="J24" s="1960"/>
      <c r="K24" s="1961"/>
      <c r="L24" s="1963"/>
      <c r="M24" s="1965"/>
      <c r="N24" s="1967"/>
      <c r="O24" s="2014"/>
      <c r="P24" s="1953"/>
      <c r="Q24" s="1488"/>
      <c r="R24" s="1957"/>
      <c r="S24" s="30">
        <v>40165</v>
      </c>
      <c r="T24" s="724" t="s">
        <v>1599</v>
      </c>
      <c r="U24" s="1117">
        <v>1000000000</v>
      </c>
      <c r="V24" s="462" t="s">
        <v>332</v>
      </c>
      <c r="W24" s="20">
        <v>5711864407</v>
      </c>
      <c r="X24" s="639"/>
    </row>
    <row r="25" spans="1:24" ht="28.5" customHeight="1" x14ac:dyDescent="0.2">
      <c r="A25" s="1804"/>
      <c r="B25" s="1809"/>
      <c r="C25" s="2004"/>
      <c r="D25" s="1943"/>
      <c r="E25" s="1488"/>
      <c r="F25" s="1488"/>
      <c r="G25" s="2007"/>
      <c r="H25" s="1510"/>
      <c r="I25" s="1959"/>
      <c r="J25" s="1960"/>
      <c r="K25" s="1961"/>
      <c r="L25" s="1963"/>
      <c r="M25" s="1965"/>
      <c r="N25" s="1967"/>
      <c r="O25" s="2014"/>
      <c r="P25" s="1953"/>
      <c r="Q25" s="1488"/>
      <c r="R25" s="1957"/>
      <c r="S25" s="30">
        <v>40199</v>
      </c>
      <c r="T25" s="724" t="s">
        <v>1599</v>
      </c>
      <c r="U25" s="1117">
        <v>35084421.25</v>
      </c>
      <c r="V25" s="462" t="s">
        <v>332</v>
      </c>
      <c r="W25" s="18">
        <v>5676779985.75</v>
      </c>
      <c r="X25" s="639"/>
    </row>
    <row r="26" spans="1:24" ht="28.5" customHeight="1" x14ac:dyDescent="0.2">
      <c r="A26" s="1804"/>
      <c r="B26" s="1809"/>
      <c r="C26" s="2004"/>
      <c r="D26" s="1943"/>
      <c r="E26" s="1488"/>
      <c r="F26" s="1488"/>
      <c r="G26" s="2007"/>
      <c r="H26" s="1510"/>
      <c r="I26" s="1959"/>
      <c r="J26" s="1960"/>
      <c r="K26" s="1961"/>
      <c r="L26" s="1963"/>
      <c r="M26" s="1965"/>
      <c r="N26" s="1967"/>
      <c r="O26" s="2014"/>
      <c r="P26" s="1953"/>
      <c r="Q26" s="1488"/>
      <c r="R26" s="1957"/>
      <c r="S26" s="30">
        <v>40268</v>
      </c>
      <c r="T26" s="724" t="s">
        <v>1599</v>
      </c>
      <c r="U26" s="1117">
        <v>1000000000</v>
      </c>
      <c r="V26" s="462" t="s">
        <v>332</v>
      </c>
      <c r="W26" s="18">
        <v>4676779986</v>
      </c>
      <c r="X26" s="639"/>
    </row>
    <row r="27" spans="1:24" ht="28.5" customHeight="1" thickBot="1" x14ac:dyDescent="0.25">
      <c r="A27" s="1804"/>
      <c r="B27" s="1809"/>
      <c r="C27" s="2005"/>
      <c r="D27" s="2006"/>
      <c r="E27" s="1489"/>
      <c r="F27" s="1489"/>
      <c r="G27" s="1842"/>
      <c r="H27" s="1454"/>
      <c r="I27" s="1930"/>
      <c r="J27" s="1932"/>
      <c r="K27" s="1934"/>
      <c r="L27" s="1964"/>
      <c r="M27" s="1844"/>
      <c r="N27" s="1968"/>
      <c r="O27" s="2015"/>
      <c r="P27" s="1954"/>
      <c r="Q27" s="1955"/>
      <c r="R27" s="1958"/>
      <c r="S27" s="154">
        <v>40288</v>
      </c>
      <c r="T27" s="724" t="s">
        <v>1218</v>
      </c>
      <c r="U27" s="629">
        <v>4676779986</v>
      </c>
      <c r="V27" s="651" t="s">
        <v>333</v>
      </c>
      <c r="W27" s="20">
        <v>0</v>
      </c>
    </row>
    <row r="28" spans="1:24" ht="28.5" customHeight="1" thickTop="1" x14ac:dyDescent="0.2">
      <c r="A28" s="1804"/>
      <c r="B28" s="1809"/>
      <c r="C28" s="1092">
        <v>39967</v>
      </c>
      <c r="D28" s="1041" t="s">
        <v>86</v>
      </c>
      <c r="E28" s="1043" t="s">
        <v>331</v>
      </c>
      <c r="F28" s="718" t="s">
        <v>335</v>
      </c>
      <c r="G28" s="1087">
        <f>23027511395+7072488605</f>
        <v>30100000000</v>
      </c>
      <c r="H28" s="1045" t="s">
        <v>321</v>
      </c>
      <c r="I28" s="208">
        <v>8</v>
      </c>
      <c r="J28" s="1064">
        <v>40004</v>
      </c>
      <c r="K28" s="495" t="s">
        <v>1229</v>
      </c>
      <c r="L28" s="155">
        <v>22041706310</v>
      </c>
      <c r="M28" s="1070" t="s">
        <v>333</v>
      </c>
      <c r="N28" s="500">
        <v>9</v>
      </c>
      <c r="O28" s="501"/>
      <c r="P28" s="502"/>
      <c r="Q28" s="817"/>
      <c r="R28" s="156"/>
      <c r="S28" s="157"/>
      <c r="T28" s="725"/>
      <c r="U28" s="1117"/>
      <c r="V28" s="641"/>
      <c r="W28" s="1050"/>
    </row>
    <row r="29" spans="1:24" ht="28.5" customHeight="1" thickBot="1" x14ac:dyDescent="0.25">
      <c r="A29" s="1804"/>
      <c r="B29" s="1809"/>
      <c r="C29" s="493"/>
      <c r="D29" s="1095"/>
      <c r="E29" s="1097"/>
      <c r="F29" s="1119"/>
      <c r="G29" s="1083"/>
      <c r="H29" s="220"/>
      <c r="I29" s="221"/>
      <c r="J29" s="503">
        <v>40004</v>
      </c>
      <c r="K29" s="504" t="s">
        <v>1228</v>
      </c>
      <c r="L29" s="423">
        <v>7072488605</v>
      </c>
      <c r="M29" s="505" t="s">
        <v>333</v>
      </c>
      <c r="N29" s="506">
        <v>9</v>
      </c>
      <c r="O29" s="507"/>
      <c r="P29" s="508"/>
      <c r="Q29" s="817"/>
      <c r="R29" s="156"/>
      <c r="S29" s="157"/>
      <c r="T29" s="726"/>
      <c r="U29" s="1117"/>
      <c r="V29" s="641"/>
      <c r="W29" s="1050"/>
    </row>
    <row r="30" spans="1:24" ht="28.5" customHeight="1" thickTop="1" x14ac:dyDescent="0.2">
      <c r="A30" s="1804"/>
      <c r="B30" s="1809"/>
      <c r="C30" s="493"/>
      <c r="D30" s="1095"/>
      <c r="E30" s="1097"/>
      <c r="F30" s="1119"/>
      <c r="G30" s="1083"/>
      <c r="H30" s="1120"/>
      <c r="I30" s="217"/>
      <c r="J30" s="1064">
        <v>40004</v>
      </c>
      <c r="K30" s="1111" t="s">
        <v>1227</v>
      </c>
      <c r="L30" s="1087">
        <v>985805085</v>
      </c>
      <c r="M30" s="1070" t="s">
        <v>333</v>
      </c>
      <c r="N30" s="1073">
        <v>9</v>
      </c>
      <c r="O30" s="501" t="s">
        <v>1226</v>
      </c>
      <c r="P30" s="499">
        <v>29</v>
      </c>
      <c r="Q30" s="817" t="s">
        <v>332</v>
      </c>
      <c r="R30" s="156">
        <v>985805085</v>
      </c>
      <c r="S30" s="30">
        <v>40633</v>
      </c>
      <c r="T30" s="645" t="s">
        <v>1599</v>
      </c>
      <c r="U30" s="1117">
        <v>50000000</v>
      </c>
      <c r="V30" s="641" t="s">
        <v>332</v>
      </c>
      <c r="W30" s="18">
        <f>R30-U30</f>
        <v>935805085</v>
      </c>
    </row>
    <row r="31" spans="1:24" ht="28.5" customHeight="1" x14ac:dyDescent="0.2">
      <c r="A31" s="1088"/>
      <c r="B31" s="1089"/>
      <c r="C31" s="493"/>
      <c r="D31" s="1095"/>
      <c r="E31" s="1097"/>
      <c r="F31" s="1119"/>
      <c r="G31" s="1083"/>
      <c r="H31" s="1120"/>
      <c r="I31" s="217"/>
      <c r="J31" s="494"/>
      <c r="K31" s="495"/>
      <c r="L31" s="1083"/>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88"/>
      <c r="B32" s="1089"/>
      <c r="C32" s="493"/>
      <c r="D32" s="1095"/>
      <c r="E32" s="1097"/>
      <c r="F32" s="1119"/>
      <c r="G32" s="1083"/>
      <c r="H32" s="1120"/>
      <c r="I32" s="217"/>
      <c r="J32" s="494"/>
      <c r="K32" s="495"/>
      <c r="L32" s="1083"/>
      <c r="M32" s="496"/>
      <c r="N32" s="608"/>
      <c r="O32" s="507"/>
      <c r="P32" s="609"/>
      <c r="Q32" s="610"/>
      <c r="R32" s="166"/>
      <c r="S32" s="425">
        <v>40666</v>
      </c>
      <c r="T32" s="727" t="s">
        <v>1599</v>
      </c>
      <c r="U32" s="630">
        <v>15887795</v>
      </c>
      <c r="V32" s="754" t="s">
        <v>332</v>
      </c>
      <c r="W32" s="20">
        <f t="shared" si="0"/>
        <v>874917290</v>
      </c>
    </row>
    <row r="33" spans="1:23" ht="28.5" customHeight="1" x14ac:dyDescent="0.2">
      <c r="A33" s="1088"/>
      <c r="B33" s="1089"/>
      <c r="C33" s="493"/>
      <c r="D33" s="1095"/>
      <c r="E33" s="1097"/>
      <c r="F33" s="1119"/>
      <c r="G33" s="1083"/>
      <c r="H33" s="1120"/>
      <c r="I33" s="217"/>
      <c r="J33" s="494"/>
      <c r="K33" s="495"/>
      <c r="L33" s="1083"/>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88"/>
      <c r="B34" s="1089"/>
      <c r="C34" s="1091"/>
      <c r="D34" s="1042"/>
      <c r="E34" s="168"/>
      <c r="F34" s="755"/>
      <c r="G34" s="1086"/>
      <c r="H34" s="1051"/>
      <c r="I34" s="1108"/>
      <c r="J34" s="1063"/>
      <c r="K34" s="1110"/>
      <c r="L34" s="1086"/>
      <c r="M34" s="1069"/>
      <c r="N34" s="1072"/>
      <c r="O34" s="756"/>
      <c r="P34" s="638"/>
      <c r="Q34" s="757"/>
      <c r="R34" s="1106"/>
      <c r="S34" s="758">
        <v>40900</v>
      </c>
      <c r="T34" s="646" t="s">
        <v>1599</v>
      </c>
      <c r="U34" s="654">
        <v>18890294</v>
      </c>
      <c r="V34" s="759" t="s">
        <v>332</v>
      </c>
      <c r="W34" s="760">
        <f t="shared" si="0"/>
        <v>855882551.96000004</v>
      </c>
    </row>
    <row r="35" spans="1:23" ht="28.5" customHeight="1" x14ac:dyDescent="0.2">
      <c r="A35" s="1088"/>
      <c r="B35" s="1089"/>
      <c r="C35" s="1090"/>
      <c r="D35" s="1040"/>
      <c r="E35" s="1055"/>
      <c r="F35" s="853"/>
      <c r="G35" s="1085"/>
      <c r="H35" s="1044"/>
      <c r="I35" s="1107"/>
      <c r="J35" s="1062"/>
      <c r="K35" s="1109"/>
      <c r="L35" s="1085"/>
      <c r="M35" s="1068"/>
      <c r="N35" s="1071"/>
      <c r="O35" s="854"/>
      <c r="P35" s="855"/>
      <c r="Q35" s="852"/>
      <c r="R35" s="1105"/>
      <c r="S35" s="856">
        <v>40919</v>
      </c>
      <c r="T35" s="857" t="s">
        <v>1599</v>
      </c>
      <c r="U35" s="1116">
        <v>6713489</v>
      </c>
      <c r="V35" s="858" t="s">
        <v>332</v>
      </c>
      <c r="W35" s="760">
        <f t="shared" si="0"/>
        <v>849169062.96000004</v>
      </c>
    </row>
    <row r="36" spans="1:23" ht="28.5" customHeight="1" x14ac:dyDescent="0.2">
      <c r="A36" s="1088"/>
      <c r="B36" s="1089"/>
      <c r="C36" s="1090"/>
      <c r="D36" s="1040"/>
      <c r="E36" s="1055"/>
      <c r="F36" s="853"/>
      <c r="G36" s="1085"/>
      <c r="H36" s="1044"/>
      <c r="I36" s="1107"/>
      <c r="J36" s="1062"/>
      <c r="K36" s="1109"/>
      <c r="L36" s="1085"/>
      <c r="M36" s="1068"/>
      <c r="N36" s="1071"/>
      <c r="O36" s="854"/>
      <c r="P36" s="855"/>
      <c r="Q36" s="852"/>
      <c r="R36" s="1105"/>
      <c r="S36" s="856">
        <v>41205</v>
      </c>
      <c r="T36" s="857" t="s">
        <v>1599</v>
      </c>
      <c r="U36" s="1116">
        <v>435096.61</v>
      </c>
      <c r="V36" s="858" t="s">
        <v>332</v>
      </c>
      <c r="W36" s="760">
        <f>W35-U36</f>
        <v>848733966.35000002</v>
      </c>
    </row>
    <row r="37" spans="1:23" ht="28.5" customHeight="1" thickBot="1" x14ac:dyDescent="0.25">
      <c r="A37" s="1088"/>
      <c r="B37" s="1089"/>
      <c r="C37" s="509"/>
      <c r="D37" s="1100"/>
      <c r="E37" s="1101"/>
      <c r="F37" s="158"/>
      <c r="G37" s="1103"/>
      <c r="H37" s="218"/>
      <c r="I37" s="219"/>
      <c r="J37" s="518"/>
      <c r="K37" s="536"/>
      <c r="L37" s="1103"/>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803" t="s">
        <v>1224</v>
      </c>
      <c r="B38" s="1806" t="s">
        <v>1225</v>
      </c>
      <c r="C38" s="1092">
        <v>39829</v>
      </c>
      <c r="D38" s="1041" t="s">
        <v>86</v>
      </c>
      <c r="E38" s="161" t="s">
        <v>1224</v>
      </c>
      <c r="F38" s="162" t="s">
        <v>335</v>
      </c>
      <c r="G38" s="1087">
        <v>1500000000</v>
      </c>
      <c r="H38" s="1045" t="s">
        <v>321</v>
      </c>
      <c r="I38" s="208">
        <v>13</v>
      </c>
      <c r="J38" s="1064"/>
      <c r="K38" s="1066"/>
      <c r="L38" s="1087"/>
      <c r="M38" s="1070"/>
      <c r="N38" s="1113"/>
      <c r="O38" s="1075"/>
      <c r="P38" s="1077"/>
      <c r="Q38" s="1079"/>
      <c r="R38" s="156"/>
      <c r="S38" s="512">
        <v>39889</v>
      </c>
      <c r="T38" s="728" t="s">
        <v>1599</v>
      </c>
      <c r="U38" s="631">
        <v>3499054.95</v>
      </c>
      <c r="V38" s="643" t="s">
        <v>335</v>
      </c>
      <c r="W38" s="18">
        <v>1496500945</v>
      </c>
    </row>
    <row r="39" spans="1:23" ht="28.5" customHeight="1" x14ac:dyDescent="0.2">
      <c r="A39" s="1804"/>
      <c r="B39" s="1807"/>
      <c r="C39" s="493"/>
      <c r="D39" s="1095"/>
      <c r="E39" s="163"/>
      <c r="F39" s="164"/>
      <c r="G39" s="1083"/>
      <c r="H39" s="1120"/>
      <c r="I39" s="217"/>
      <c r="J39" s="494"/>
      <c r="K39" s="514"/>
      <c r="L39" s="1083"/>
      <c r="M39" s="496"/>
      <c r="N39" s="515"/>
      <c r="O39" s="1129"/>
      <c r="P39" s="1130"/>
      <c r="Q39" s="165"/>
      <c r="R39" s="166"/>
      <c r="S39" s="516">
        <v>39920</v>
      </c>
      <c r="T39" s="729" t="s">
        <v>1599</v>
      </c>
      <c r="U39" s="632">
        <v>31810122.109999999</v>
      </c>
      <c r="V39" s="644" t="s">
        <v>335</v>
      </c>
      <c r="W39" s="18">
        <v>1464690823</v>
      </c>
    </row>
    <row r="40" spans="1:23" ht="28.5" customHeight="1" x14ac:dyDescent="0.2">
      <c r="A40" s="1804"/>
      <c r="B40" s="1807"/>
      <c r="C40" s="1092"/>
      <c r="D40" s="1041"/>
      <c r="E40" s="1056"/>
      <c r="F40" s="162"/>
      <c r="G40" s="1087"/>
      <c r="H40" s="1120"/>
      <c r="I40" s="217"/>
      <c r="J40" s="167"/>
      <c r="K40" s="514"/>
      <c r="L40" s="1083"/>
      <c r="M40" s="496"/>
      <c r="N40" s="515"/>
      <c r="O40" s="1129"/>
      <c r="P40" s="1130"/>
      <c r="Q40" s="1079"/>
      <c r="R40" s="156"/>
      <c r="S40" s="516">
        <v>39951</v>
      </c>
      <c r="T40" s="729" t="s">
        <v>1599</v>
      </c>
      <c r="U40" s="632">
        <v>51136083.810000002</v>
      </c>
      <c r="V40" s="644" t="s">
        <v>335</v>
      </c>
      <c r="W40" s="18">
        <v>1413554739</v>
      </c>
    </row>
    <row r="41" spans="1:23" ht="28.5" customHeight="1" x14ac:dyDescent="0.2">
      <c r="A41" s="1804"/>
      <c r="B41" s="1807"/>
      <c r="C41" s="1092"/>
      <c r="D41" s="1041"/>
      <c r="E41" s="1056"/>
      <c r="F41" s="162"/>
      <c r="G41" s="1087"/>
      <c r="H41" s="1120"/>
      <c r="I41" s="217"/>
      <c r="J41" s="494"/>
      <c r="K41" s="514"/>
      <c r="L41" s="1083"/>
      <c r="M41" s="496"/>
      <c r="N41" s="515"/>
      <c r="O41" s="1129"/>
      <c r="P41" s="1130"/>
      <c r="Q41" s="1079"/>
      <c r="R41" s="156"/>
      <c r="S41" s="516">
        <v>39981</v>
      </c>
      <c r="T41" s="729" t="s">
        <v>1599</v>
      </c>
      <c r="U41" s="633">
        <v>44357709.980000004</v>
      </c>
      <c r="V41" s="645" t="s">
        <v>335</v>
      </c>
      <c r="W41" s="18">
        <v>1369197029</v>
      </c>
    </row>
    <row r="42" spans="1:23" ht="28.5" customHeight="1" x14ac:dyDescent="0.2">
      <c r="A42" s="1804"/>
      <c r="B42" s="1807"/>
      <c r="C42" s="1091"/>
      <c r="D42" s="1042"/>
      <c r="E42" s="168"/>
      <c r="F42" s="169"/>
      <c r="G42" s="1086"/>
      <c r="H42" s="1044"/>
      <c r="I42" s="1107"/>
      <c r="J42" s="1062"/>
      <c r="K42" s="1065"/>
      <c r="L42" s="1085"/>
      <c r="M42" s="1068"/>
      <c r="N42" s="1125"/>
      <c r="O42" s="1074"/>
      <c r="P42" s="1076"/>
      <c r="Q42" s="1078"/>
      <c r="R42" s="1106"/>
      <c r="S42" s="517">
        <v>40008</v>
      </c>
      <c r="T42" s="730" t="s">
        <v>1218</v>
      </c>
      <c r="U42" s="632">
        <v>1369197029.1500001</v>
      </c>
      <c r="V42" s="646" t="s">
        <v>1217</v>
      </c>
      <c r="W42" s="1124">
        <v>0</v>
      </c>
    </row>
    <row r="43" spans="1:23" ht="28.5" customHeight="1" thickBot="1" x14ac:dyDescent="0.25">
      <c r="A43" s="1805"/>
      <c r="B43" s="1808"/>
      <c r="C43" s="509"/>
      <c r="D43" s="1100"/>
      <c r="E43" s="1101"/>
      <c r="F43" s="170"/>
      <c r="G43" s="1103"/>
      <c r="H43" s="218"/>
      <c r="I43" s="219"/>
      <c r="J43" s="518"/>
      <c r="K43" s="519"/>
      <c r="L43" s="1103"/>
      <c r="M43" s="485"/>
      <c r="N43" s="486"/>
      <c r="O43" s="520"/>
      <c r="P43" s="521"/>
      <c r="Q43" s="1102"/>
      <c r="R43" s="215"/>
      <c r="S43" s="173">
        <v>40008</v>
      </c>
      <c r="T43" s="731" t="s">
        <v>1395</v>
      </c>
      <c r="U43" s="634">
        <v>15000000</v>
      </c>
      <c r="V43" s="649" t="s">
        <v>333</v>
      </c>
      <c r="W43" s="222" t="s">
        <v>1216</v>
      </c>
    </row>
    <row r="44" spans="1:23" ht="28.5" customHeight="1" x14ac:dyDescent="0.2">
      <c r="A44" s="1804" t="s">
        <v>1412</v>
      </c>
      <c r="B44" s="1809" t="s">
        <v>1221</v>
      </c>
      <c r="C44" s="522">
        <v>39815</v>
      </c>
      <c r="D44" s="1094" t="s">
        <v>86</v>
      </c>
      <c r="E44" s="1096" t="s">
        <v>1219</v>
      </c>
      <c r="F44" s="223" t="s">
        <v>335</v>
      </c>
      <c r="G44" s="1082">
        <v>4000000000</v>
      </c>
      <c r="H44" s="224" t="s">
        <v>321</v>
      </c>
      <c r="I44" s="225"/>
      <c r="J44" s="481">
        <v>39974</v>
      </c>
      <c r="K44" s="523" t="s">
        <v>1220</v>
      </c>
      <c r="L44" s="1082">
        <v>500000000</v>
      </c>
      <c r="M44" s="483" t="s">
        <v>333</v>
      </c>
      <c r="N44" s="524">
        <v>19</v>
      </c>
      <c r="O44" s="525" t="s">
        <v>1219</v>
      </c>
      <c r="P44" s="526">
        <v>20</v>
      </c>
      <c r="Q44" s="243" t="s">
        <v>1399</v>
      </c>
      <c r="R44" s="240">
        <v>3500000000</v>
      </c>
      <c r="S44" s="241">
        <v>40312</v>
      </c>
      <c r="T44" s="1811" t="s">
        <v>1396</v>
      </c>
      <c r="U44" s="635">
        <v>1900000000</v>
      </c>
      <c r="V44" s="650" t="s">
        <v>333</v>
      </c>
      <c r="W44" s="242" t="s">
        <v>1216</v>
      </c>
    </row>
    <row r="45" spans="1:23" ht="28.5" customHeight="1" x14ac:dyDescent="0.2">
      <c r="A45" s="1804"/>
      <c r="B45" s="1809"/>
      <c r="C45" s="527">
        <v>39932</v>
      </c>
      <c r="D45" s="1041" t="s">
        <v>86</v>
      </c>
      <c r="E45" s="1056" t="s">
        <v>1219</v>
      </c>
      <c r="F45" s="162" t="s">
        <v>335</v>
      </c>
      <c r="G45" s="174">
        <v>0</v>
      </c>
      <c r="H45" s="175" t="s">
        <v>1216</v>
      </c>
      <c r="I45" s="208">
        <v>14</v>
      </c>
      <c r="J45" s="494"/>
      <c r="K45" s="1128"/>
      <c r="L45" s="1083"/>
      <c r="M45" s="496"/>
      <c r="N45" s="528"/>
      <c r="O45" s="1129"/>
      <c r="P45" s="1130"/>
      <c r="Q45" s="165"/>
      <c r="R45" s="166"/>
      <c r="S45" s="176"/>
      <c r="T45" s="1812"/>
      <c r="U45" s="630"/>
      <c r="V45" s="642"/>
      <c r="W45" s="177"/>
    </row>
    <row r="46" spans="1:23" ht="28.5" customHeight="1" thickBot="1" x14ac:dyDescent="0.25">
      <c r="A46" s="1804"/>
      <c r="B46" s="1809"/>
      <c r="C46" s="892">
        <v>39932</v>
      </c>
      <c r="D46" s="1100" t="s">
        <v>86</v>
      </c>
      <c r="E46" s="1101" t="s">
        <v>1219</v>
      </c>
      <c r="F46" s="170" t="s">
        <v>335</v>
      </c>
      <c r="G46" s="1103">
        <v>280130642</v>
      </c>
      <c r="H46" s="218" t="s">
        <v>321</v>
      </c>
      <c r="I46" s="178">
        <v>15</v>
      </c>
      <c r="J46" s="518"/>
      <c r="K46" s="519"/>
      <c r="L46" s="1103"/>
      <c r="M46" s="485"/>
      <c r="N46" s="529"/>
      <c r="O46" s="530"/>
      <c r="P46" s="521"/>
      <c r="Q46" s="171"/>
      <c r="R46" s="172"/>
      <c r="S46" s="173">
        <v>40004</v>
      </c>
      <c r="T46" s="731" t="s">
        <v>1218</v>
      </c>
      <c r="U46" s="634">
        <v>280130642</v>
      </c>
      <c r="V46" s="649" t="s">
        <v>333</v>
      </c>
      <c r="W46" s="17">
        <v>0</v>
      </c>
    </row>
    <row r="47" spans="1:23" ht="28.5" customHeight="1" x14ac:dyDescent="0.2">
      <c r="A47" s="1804"/>
      <c r="B47" s="1809"/>
      <c r="C47" s="522">
        <v>39934</v>
      </c>
      <c r="D47" s="1094" t="s">
        <v>86</v>
      </c>
      <c r="E47" s="1096" t="s">
        <v>1382</v>
      </c>
      <c r="F47" s="223" t="s">
        <v>335</v>
      </c>
      <c r="G47" s="1082">
        <v>1888153580</v>
      </c>
      <c r="H47" s="224"/>
      <c r="I47" s="225">
        <v>16</v>
      </c>
      <c r="J47" s="481">
        <v>40298</v>
      </c>
      <c r="K47" s="1813" t="s">
        <v>1385</v>
      </c>
      <c r="L47" s="1082">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4"/>
      <c r="B48" s="1809"/>
      <c r="C48" s="493">
        <v>39953</v>
      </c>
      <c r="D48" s="1095" t="s">
        <v>86</v>
      </c>
      <c r="E48" s="1097" t="s">
        <v>1382</v>
      </c>
      <c r="F48" s="164" t="s">
        <v>335</v>
      </c>
      <c r="G48" s="1083">
        <v>0</v>
      </c>
      <c r="H48" s="1120" t="s">
        <v>1216</v>
      </c>
      <c r="I48" s="476">
        <v>17</v>
      </c>
      <c r="J48" s="494"/>
      <c r="K48" s="1814"/>
      <c r="L48" s="1083"/>
      <c r="M48" s="496"/>
      <c r="N48" s="515"/>
      <c r="O48" s="1815"/>
      <c r="P48" s="1816"/>
      <c r="Q48" s="165"/>
      <c r="R48" s="166"/>
      <c r="S48" s="340">
        <v>40430</v>
      </c>
      <c r="T48" s="732" t="s">
        <v>1387</v>
      </c>
      <c r="U48" s="630">
        <v>9666784</v>
      </c>
      <c r="V48" s="648" t="s">
        <v>1383</v>
      </c>
      <c r="W48" s="177" t="s">
        <v>333</v>
      </c>
    </row>
    <row r="49" spans="1:23" ht="44.25" customHeight="1" x14ac:dyDescent="0.2">
      <c r="A49" s="1804"/>
      <c r="B49" s="1809"/>
      <c r="C49" s="493"/>
      <c r="D49" s="1095"/>
      <c r="E49" s="1097"/>
      <c r="F49" s="164"/>
      <c r="G49" s="1083"/>
      <c r="H49" s="1120"/>
      <c r="I49" s="476"/>
      <c r="J49" s="494"/>
      <c r="K49" s="819"/>
      <c r="L49" s="1083"/>
      <c r="M49" s="496"/>
      <c r="N49" s="515"/>
      <c r="O49" s="1129"/>
      <c r="P49" s="1130"/>
      <c r="Q49" s="165"/>
      <c r="R49" s="166"/>
      <c r="S49" s="340">
        <v>40541</v>
      </c>
      <c r="T49" s="820" t="s">
        <v>1387</v>
      </c>
      <c r="U49" s="630">
        <v>7844409</v>
      </c>
      <c r="V49" s="648" t="s">
        <v>1383</v>
      </c>
      <c r="W49" s="177" t="s">
        <v>333</v>
      </c>
    </row>
    <row r="50" spans="1:23" ht="44.25" customHeight="1" thickBot="1" x14ac:dyDescent="0.25">
      <c r="A50" s="1804"/>
      <c r="B50" s="1809"/>
      <c r="C50" s="531"/>
      <c r="D50" s="1142"/>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24" t="s">
        <v>333</v>
      </c>
    </row>
    <row r="51" spans="1:23" ht="45" customHeight="1" x14ac:dyDescent="0.2">
      <c r="A51" s="1804"/>
      <c r="B51" s="1809"/>
      <c r="C51" s="1092">
        <v>39960</v>
      </c>
      <c r="D51" s="1041" t="s">
        <v>86</v>
      </c>
      <c r="E51" s="1056" t="s">
        <v>1409</v>
      </c>
      <c r="F51" s="162" t="s">
        <v>1848</v>
      </c>
      <c r="G51" s="1087">
        <v>6642000000</v>
      </c>
      <c r="H51" s="1045" t="s">
        <v>333</v>
      </c>
      <c r="I51" s="208">
        <v>18</v>
      </c>
      <c r="J51" s="1064">
        <v>39974</v>
      </c>
      <c r="K51" s="1111" t="s">
        <v>1215</v>
      </c>
      <c r="L51" s="1087">
        <v>0</v>
      </c>
      <c r="M51" s="1070" t="s">
        <v>333</v>
      </c>
      <c r="N51" s="1113"/>
      <c r="O51" s="891" t="s">
        <v>1214</v>
      </c>
      <c r="P51" s="499" t="s">
        <v>1857</v>
      </c>
      <c r="Q51" s="1043" t="s">
        <v>1849</v>
      </c>
      <c r="R51" s="156">
        <v>7142000000</v>
      </c>
      <c r="S51" s="653">
        <v>40687</v>
      </c>
      <c r="T51" s="645" t="s">
        <v>1854</v>
      </c>
      <c r="U51" s="1117">
        <v>5076460000</v>
      </c>
      <c r="V51" s="1817" t="s">
        <v>333</v>
      </c>
      <c r="W51" s="1824">
        <v>0</v>
      </c>
    </row>
    <row r="52" spans="1:23" ht="28.35" customHeight="1" x14ac:dyDescent="0.2">
      <c r="A52" s="1804"/>
      <c r="B52" s="1809"/>
      <c r="C52" s="1091"/>
      <c r="D52" s="1042"/>
      <c r="E52" s="168"/>
      <c r="F52" s="169"/>
      <c r="G52" s="1086"/>
      <c r="H52" s="1051"/>
      <c r="I52" s="637"/>
      <c r="J52" s="1063"/>
      <c r="K52" s="1110"/>
      <c r="L52" s="1086"/>
      <c r="M52" s="1069"/>
      <c r="N52" s="1112"/>
      <c r="O52" s="1093"/>
      <c r="P52" s="638"/>
      <c r="Q52" s="1046"/>
      <c r="R52" s="1106"/>
      <c r="S52" s="653">
        <v>40687</v>
      </c>
      <c r="T52" s="645" t="s">
        <v>1897</v>
      </c>
      <c r="U52" s="1117">
        <f>R51-U51</f>
        <v>2065540000</v>
      </c>
      <c r="V52" s="1818"/>
      <c r="W52" s="1825"/>
    </row>
    <row r="53" spans="1:23" ht="28.35" customHeight="1" x14ac:dyDescent="0.2">
      <c r="A53" s="1804"/>
      <c r="B53" s="1809"/>
      <c r="C53" s="1091"/>
      <c r="D53" s="1042"/>
      <c r="E53" s="168"/>
      <c r="F53" s="169"/>
      <c r="G53" s="1086"/>
      <c r="H53" s="1051"/>
      <c r="I53" s="637"/>
      <c r="J53" s="1063"/>
      <c r="K53" s="1110"/>
      <c r="L53" s="1086"/>
      <c r="M53" s="1069"/>
      <c r="N53" s="1112"/>
      <c r="O53" s="1093"/>
      <c r="P53" s="638"/>
      <c r="Q53" s="1046"/>
      <c r="R53" s="1106"/>
      <c r="S53" s="154">
        <v>40687</v>
      </c>
      <c r="T53" s="727" t="s">
        <v>1855</v>
      </c>
      <c r="U53" s="630">
        <v>288000000</v>
      </c>
      <c r="V53" s="1818"/>
      <c r="W53" s="1825"/>
    </row>
    <row r="54" spans="1:23" ht="28.5" customHeight="1" x14ac:dyDescent="0.2">
      <c r="A54" s="1804"/>
      <c r="B54" s="1809"/>
      <c r="C54" s="1091"/>
      <c r="D54" s="1042"/>
      <c r="E54" s="168"/>
      <c r="F54" s="169"/>
      <c r="G54" s="1086"/>
      <c r="H54" s="1051"/>
      <c r="I54" s="637"/>
      <c r="J54" s="1063"/>
      <c r="K54" s="1110"/>
      <c r="L54" s="1086"/>
      <c r="M54" s="1069"/>
      <c r="N54" s="1112"/>
      <c r="O54" s="1093"/>
      <c r="P54" s="638"/>
      <c r="Q54" s="1046"/>
      <c r="R54" s="1106"/>
      <c r="S54" s="154">
        <v>40687</v>
      </c>
      <c r="T54" s="727" t="s">
        <v>1856</v>
      </c>
      <c r="U54" s="654">
        <v>100000000</v>
      </c>
      <c r="V54" s="1819"/>
      <c r="W54" s="1826"/>
    </row>
    <row r="55" spans="1:23" ht="15" customHeight="1" thickBot="1" x14ac:dyDescent="0.25">
      <c r="A55" s="1805"/>
      <c r="B55" s="1810"/>
      <c r="C55" s="509"/>
      <c r="D55" s="1100"/>
      <c r="E55" s="1101"/>
      <c r="F55" s="170"/>
      <c r="G55" s="1103"/>
      <c r="H55" s="218"/>
      <c r="I55" s="219"/>
      <c r="J55" s="518"/>
      <c r="K55" s="536"/>
      <c r="L55" s="1103"/>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43"/>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31"/>
      <c r="F57" s="1053" t="s">
        <v>195</v>
      </c>
      <c r="G57" s="1134">
        <f>SUM(G9:G51)</f>
        <v>81344932551</v>
      </c>
      <c r="K57" s="818"/>
      <c r="L57" s="16"/>
      <c r="M57" s="16"/>
      <c r="N57" s="1133"/>
      <c r="O57" s="1133"/>
      <c r="P57" s="1133"/>
      <c r="Q57" s="16"/>
      <c r="R57" s="1131"/>
      <c r="S57" s="1131"/>
      <c r="T57" s="1131" t="s">
        <v>1212</v>
      </c>
      <c r="U57" s="1146">
        <f>SUM(U13:U55)-U43-U53-U54-U52</f>
        <v>43074303340.720009</v>
      </c>
    </row>
    <row r="58" spans="1:23" ht="30.75" customHeight="1" thickTop="1" thickBot="1" x14ac:dyDescent="0.3">
      <c r="D58" s="4"/>
      <c r="E58" s="4"/>
      <c r="F58" s="1133"/>
      <c r="G58" s="15"/>
      <c r="L58" s="16"/>
      <c r="M58" s="16"/>
      <c r="N58" s="1133"/>
      <c r="O58" s="1131"/>
      <c r="P58" s="1131"/>
      <c r="Q58" s="1131"/>
      <c r="R58" s="193"/>
      <c r="S58" s="1820" t="s">
        <v>1853</v>
      </c>
      <c r="T58" s="1820"/>
      <c r="U58" s="656">
        <f>U43+U53+U54</f>
        <v>403000000</v>
      </c>
      <c r="V58" s="239"/>
    </row>
    <row r="59" spans="1:23" ht="15" customHeight="1" thickTop="1" thickBot="1" x14ac:dyDescent="0.3">
      <c r="D59" s="4"/>
      <c r="E59" s="4"/>
      <c r="F59" s="1133"/>
      <c r="G59" s="15"/>
      <c r="L59" s="1053"/>
      <c r="M59" s="1053"/>
      <c r="N59" s="1053" t="s">
        <v>1211</v>
      </c>
      <c r="O59" s="1821">
        <f>G57-U57+L47-(R44-U44)-U52</f>
        <v>32716935630.279991</v>
      </c>
      <c r="P59" s="1822"/>
      <c r="Q59" s="1133"/>
      <c r="R59" s="1131"/>
      <c r="S59" s="1131"/>
      <c r="T59" s="1131"/>
      <c r="U59" s="15"/>
    </row>
    <row r="60" spans="1:23" ht="15" customHeight="1" thickTop="1" x14ac:dyDescent="0.2">
      <c r="A60" s="1764" t="s">
        <v>1397</v>
      </c>
      <c r="B60" s="1764"/>
      <c r="C60" s="1764"/>
      <c r="D60" s="1764"/>
      <c r="E60" s="1764"/>
      <c r="F60" s="1764"/>
      <c r="G60" s="1764"/>
      <c r="H60" s="1764"/>
      <c r="I60" s="1764"/>
      <c r="J60" s="1764"/>
      <c r="K60" s="1764"/>
      <c r="L60" s="1764"/>
      <c r="M60" s="1764"/>
      <c r="N60" s="1764"/>
      <c r="O60" s="1764"/>
      <c r="P60" s="1764"/>
      <c r="Q60" s="1764"/>
      <c r="R60" s="1764"/>
      <c r="S60" s="1764"/>
      <c r="T60" s="1764"/>
      <c r="U60" s="1764"/>
      <c r="V60" s="1764"/>
    </row>
    <row r="61" spans="1:23" ht="15" customHeight="1" x14ac:dyDescent="0.2">
      <c r="A61" s="1764"/>
      <c r="B61" s="1764"/>
      <c r="C61" s="1764"/>
      <c r="D61" s="1764"/>
      <c r="E61" s="1764"/>
      <c r="F61" s="1764"/>
      <c r="G61" s="1764"/>
      <c r="H61" s="1764"/>
      <c r="I61" s="1764"/>
      <c r="J61" s="1764"/>
      <c r="K61" s="1764"/>
      <c r="L61" s="1764"/>
      <c r="M61" s="1764"/>
      <c r="N61" s="1764"/>
      <c r="O61" s="1764"/>
      <c r="P61" s="1764"/>
      <c r="Q61" s="1764"/>
      <c r="R61" s="1764"/>
      <c r="S61" s="1764"/>
      <c r="T61" s="1764"/>
      <c r="U61" s="1764"/>
      <c r="V61" s="1764"/>
    </row>
    <row r="62" spans="1:23" ht="15" customHeight="1" x14ac:dyDescent="0.2">
      <c r="A62" s="1764" t="s">
        <v>1210</v>
      </c>
      <c r="B62" s="1764"/>
      <c r="C62" s="1764"/>
      <c r="D62" s="1764"/>
      <c r="E62" s="1764"/>
      <c r="F62" s="1764"/>
      <c r="G62" s="1764"/>
      <c r="H62" s="1764"/>
      <c r="I62" s="1764"/>
      <c r="J62" s="1764"/>
      <c r="K62" s="1764"/>
      <c r="L62" s="1764"/>
      <c r="M62" s="1764"/>
      <c r="N62" s="1764"/>
      <c r="O62" s="1764"/>
      <c r="P62" s="1764"/>
      <c r="Q62" s="1764"/>
      <c r="R62" s="1764"/>
      <c r="S62" s="1764"/>
      <c r="T62" s="1764"/>
      <c r="U62" s="1764"/>
      <c r="V62" s="1764"/>
    </row>
    <row r="63" spans="1:23" s="1123" customFormat="1" ht="15" customHeight="1" x14ac:dyDescent="0.2">
      <c r="A63" s="1823" t="s">
        <v>1601</v>
      </c>
      <c r="B63" s="1823"/>
      <c r="C63" s="1823"/>
      <c r="D63" s="1823"/>
      <c r="E63" s="1823"/>
      <c r="F63" s="1823"/>
      <c r="G63" s="1823"/>
      <c r="H63" s="1823"/>
      <c r="I63" s="1823"/>
      <c r="J63" s="1823"/>
      <c r="K63" s="1823"/>
      <c r="L63" s="1823"/>
      <c r="M63" s="1823"/>
      <c r="N63" s="1823"/>
      <c r="O63" s="1823"/>
      <c r="P63" s="1823"/>
      <c r="Q63" s="1823"/>
      <c r="R63" s="1823"/>
      <c r="S63" s="1823"/>
      <c r="T63" s="1823"/>
      <c r="U63" s="1823"/>
      <c r="V63" s="1823"/>
    </row>
    <row r="64" spans="1:23" ht="14.25" customHeight="1" x14ac:dyDescent="0.2">
      <c r="A64" s="1764" t="s">
        <v>1209</v>
      </c>
      <c r="B64" s="1764"/>
      <c r="C64" s="1764"/>
      <c r="D64" s="1764"/>
      <c r="E64" s="1764"/>
      <c r="F64" s="1764"/>
      <c r="G64" s="1764"/>
      <c r="H64" s="1764"/>
      <c r="I64" s="1764"/>
      <c r="J64" s="1764"/>
      <c r="K64" s="1764"/>
      <c r="L64" s="1764"/>
      <c r="M64" s="1764"/>
      <c r="N64" s="1764"/>
      <c r="O64" s="1764"/>
      <c r="P64" s="1764"/>
      <c r="Q64" s="1764"/>
      <c r="R64" s="1764"/>
      <c r="S64" s="1764"/>
      <c r="T64" s="1764"/>
      <c r="U64" s="1764"/>
      <c r="V64" s="1764"/>
    </row>
    <row r="65" spans="1:22" ht="14.25" customHeight="1" x14ac:dyDescent="0.2">
      <c r="A65" s="1764" t="s">
        <v>1256</v>
      </c>
      <c r="B65" s="1764"/>
      <c r="C65" s="1764"/>
      <c r="D65" s="1764"/>
      <c r="E65" s="1764"/>
      <c r="F65" s="1764"/>
      <c r="G65" s="1764"/>
      <c r="H65" s="1764"/>
      <c r="I65" s="1764"/>
      <c r="J65" s="1764"/>
      <c r="K65" s="1764"/>
      <c r="L65" s="1764"/>
      <c r="M65" s="1764"/>
      <c r="N65" s="1764"/>
      <c r="O65" s="1764"/>
      <c r="P65" s="1764"/>
      <c r="Q65" s="1764"/>
      <c r="R65" s="1764"/>
      <c r="S65" s="1764"/>
      <c r="T65" s="1764"/>
      <c r="U65" s="1764"/>
      <c r="V65" s="1764"/>
    </row>
    <row r="66" spans="1:22" s="1123" customFormat="1" ht="14.25" customHeight="1" x14ac:dyDescent="0.2">
      <c r="A66" s="1767" t="s">
        <v>1208</v>
      </c>
      <c r="B66" s="1767"/>
      <c r="C66" s="1767"/>
      <c r="D66" s="1767"/>
      <c r="E66" s="1767"/>
      <c r="F66" s="1767"/>
      <c r="G66" s="1767"/>
      <c r="H66" s="1767"/>
      <c r="I66" s="1767"/>
      <c r="J66" s="1767"/>
      <c r="K66" s="1767"/>
      <c r="L66" s="1767"/>
      <c r="M66" s="1767"/>
      <c r="N66" s="1767"/>
      <c r="O66" s="1767"/>
      <c r="P66" s="1767"/>
      <c r="Q66" s="1767"/>
      <c r="R66" s="1767"/>
      <c r="S66" s="1767"/>
      <c r="T66" s="1767"/>
      <c r="U66" s="1767"/>
      <c r="V66" s="1767"/>
    </row>
    <row r="67" spans="1:22" ht="15" customHeight="1" x14ac:dyDescent="0.2">
      <c r="A67" s="1764" t="s">
        <v>1207</v>
      </c>
      <c r="B67" s="1764"/>
      <c r="C67" s="1764"/>
      <c r="D67" s="1764"/>
      <c r="E67" s="1764"/>
      <c r="F67" s="1764"/>
      <c r="G67" s="1764"/>
      <c r="H67" s="1764"/>
      <c r="I67" s="1764"/>
      <c r="J67" s="1764"/>
      <c r="K67" s="1764"/>
      <c r="L67" s="1764"/>
      <c r="M67" s="1764"/>
      <c r="N67" s="1764"/>
      <c r="O67" s="1764"/>
      <c r="P67" s="1764"/>
      <c r="Q67" s="1764"/>
      <c r="R67" s="1764"/>
      <c r="S67" s="1764"/>
      <c r="T67" s="1764"/>
      <c r="U67" s="1764"/>
      <c r="V67" s="1764"/>
    </row>
    <row r="68" spans="1:22" s="1123" customFormat="1" ht="15" customHeight="1" x14ac:dyDescent="0.2">
      <c r="A68" s="1767" t="s">
        <v>1398</v>
      </c>
      <c r="B68" s="1767"/>
      <c r="C68" s="1767"/>
      <c r="D68" s="1767"/>
      <c r="E68" s="1767"/>
      <c r="F68" s="1767"/>
      <c r="G68" s="1767"/>
      <c r="H68" s="1767"/>
      <c r="I68" s="1767"/>
      <c r="J68" s="1767"/>
      <c r="K68" s="1767"/>
      <c r="L68" s="1767"/>
      <c r="M68" s="1767"/>
      <c r="N68" s="1767"/>
      <c r="O68" s="1767"/>
      <c r="P68" s="1767"/>
      <c r="Q68" s="1767"/>
      <c r="R68" s="1767"/>
      <c r="S68" s="1767"/>
      <c r="T68" s="1767"/>
      <c r="U68" s="1767"/>
      <c r="V68" s="1767"/>
    </row>
    <row r="69" spans="1:22" s="1123" customFormat="1" ht="15" customHeight="1" x14ac:dyDescent="0.2">
      <c r="A69" s="1767" t="s">
        <v>1206</v>
      </c>
      <c r="B69" s="1767"/>
      <c r="C69" s="1767"/>
      <c r="D69" s="1767"/>
      <c r="E69" s="1767"/>
      <c r="F69" s="1767"/>
      <c r="G69" s="1767"/>
      <c r="H69" s="1767"/>
      <c r="I69" s="1767"/>
      <c r="J69" s="1767"/>
      <c r="K69" s="1767"/>
      <c r="L69" s="1767"/>
      <c r="M69" s="1767"/>
      <c r="N69" s="1767"/>
      <c r="O69" s="1767"/>
      <c r="P69" s="1767"/>
      <c r="Q69" s="1767"/>
      <c r="R69" s="1767"/>
      <c r="S69" s="1767"/>
      <c r="T69" s="1767"/>
      <c r="U69" s="1767"/>
      <c r="V69" s="1767"/>
    </row>
    <row r="70" spans="1:22" s="1123" customFormat="1" ht="15" customHeight="1" x14ac:dyDescent="0.2">
      <c r="A70" s="1767"/>
      <c r="B70" s="1767"/>
      <c r="C70" s="1767"/>
      <c r="D70" s="1767"/>
      <c r="E70" s="1767"/>
      <c r="F70" s="1767"/>
      <c r="G70" s="1767"/>
      <c r="H70" s="1767"/>
      <c r="I70" s="1767"/>
      <c r="J70" s="1767"/>
      <c r="K70" s="1767"/>
      <c r="L70" s="1767"/>
      <c r="M70" s="1767"/>
      <c r="N70" s="1767"/>
      <c r="O70" s="1767"/>
      <c r="P70" s="1767"/>
      <c r="Q70" s="1767"/>
      <c r="R70" s="1767"/>
      <c r="S70" s="1767"/>
      <c r="T70" s="1767"/>
      <c r="U70" s="1767"/>
      <c r="V70" s="1767"/>
    </row>
    <row r="71" spans="1:22" s="1123" customFormat="1" ht="15" customHeight="1" x14ac:dyDescent="0.2">
      <c r="A71" s="1767"/>
      <c r="B71" s="1767"/>
      <c r="C71" s="1767"/>
      <c r="D71" s="1767"/>
      <c r="E71" s="1767"/>
      <c r="F71" s="1767"/>
      <c r="G71" s="1767"/>
      <c r="H71" s="1767"/>
      <c r="I71" s="1767"/>
      <c r="J71" s="1767"/>
      <c r="K71" s="1767"/>
      <c r="L71" s="1767"/>
      <c r="M71" s="1767"/>
      <c r="N71" s="1767"/>
      <c r="O71" s="1767"/>
      <c r="P71" s="1767"/>
      <c r="Q71" s="1767"/>
      <c r="R71" s="1767"/>
      <c r="S71" s="1767"/>
      <c r="T71" s="1767"/>
      <c r="U71" s="1767"/>
      <c r="V71" s="1767"/>
    </row>
    <row r="72" spans="1:22" ht="15" customHeight="1" x14ac:dyDescent="0.2">
      <c r="A72" s="1764" t="s">
        <v>1205</v>
      </c>
      <c r="B72" s="1764"/>
      <c r="C72" s="1764"/>
      <c r="D72" s="1764"/>
      <c r="E72" s="1764"/>
      <c r="F72" s="1764"/>
      <c r="G72" s="1764"/>
      <c r="H72" s="1764"/>
      <c r="I72" s="1764"/>
      <c r="J72" s="1764"/>
      <c r="K72" s="1764"/>
      <c r="L72" s="1764"/>
      <c r="M72" s="1764"/>
      <c r="N72" s="1764"/>
      <c r="O72" s="1764"/>
      <c r="P72" s="1764"/>
      <c r="Q72" s="1764"/>
      <c r="R72" s="1764"/>
      <c r="S72" s="1764"/>
      <c r="T72" s="1764"/>
      <c r="U72" s="1764"/>
      <c r="V72" s="1764"/>
    </row>
    <row r="73" spans="1:22" ht="15" customHeight="1" x14ac:dyDescent="0.2">
      <c r="A73" s="1764" t="s">
        <v>1204</v>
      </c>
      <c r="B73" s="1764"/>
      <c r="C73" s="1764"/>
      <c r="D73" s="1764"/>
      <c r="E73" s="1764"/>
      <c r="F73" s="1764"/>
      <c r="G73" s="1764"/>
      <c r="H73" s="1764"/>
      <c r="I73" s="1764"/>
      <c r="J73" s="1764"/>
      <c r="K73" s="1764"/>
      <c r="L73" s="1764"/>
      <c r="M73" s="1764"/>
      <c r="N73" s="1764"/>
      <c r="O73" s="1764"/>
      <c r="P73" s="1764"/>
      <c r="Q73" s="1764"/>
      <c r="R73" s="1764"/>
      <c r="S73" s="1764"/>
      <c r="T73" s="1764"/>
      <c r="U73" s="1764"/>
      <c r="V73" s="1764"/>
    </row>
    <row r="74" spans="1:22" ht="15" customHeight="1" x14ac:dyDescent="0.2">
      <c r="A74" s="1766" t="s">
        <v>1333</v>
      </c>
      <c r="B74" s="1766"/>
      <c r="C74" s="1766"/>
      <c r="D74" s="1766"/>
      <c r="E74" s="1766"/>
      <c r="F74" s="1766"/>
      <c r="G74" s="1766"/>
      <c r="H74" s="1766"/>
      <c r="I74" s="1766"/>
      <c r="J74" s="1766"/>
      <c r="K74" s="1766"/>
      <c r="L74" s="1766"/>
      <c r="M74" s="1766"/>
      <c r="N74" s="1766"/>
      <c r="O74" s="1766"/>
      <c r="P74" s="1766"/>
      <c r="Q74" s="1766"/>
      <c r="R74" s="1766"/>
      <c r="S74" s="1766"/>
      <c r="T74" s="1766"/>
      <c r="U74" s="1766"/>
      <c r="V74" s="1766"/>
    </row>
    <row r="75" spans="1:22" ht="15" customHeight="1" x14ac:dyDescent="0.2">
      <c r="A75" s="1764" t="s">
        <v>1203</v>
      </c>
      <c r="B75" s="1764"/>
      <c r="C75" s="1764"/>
      <c r="D75" s="1764"/>
      <c r="E75" s="1764"/>
      <c r="F75" s="1764"/>
      <c r="G75" s="1764"/>
      <c r="H75" s="1764"/>
      <c r="I75" s="1764"/>
      <c r="J75" s="1764"/>
      <c r="K75" s="1764"/>
      <c r="L75" s="1764"/>
      <c r="M75" s="1764"/>
      <c r="N75" s="1764"/>
      <c r="O75" s="1764"/>
      <c r="P75" s="1764"/>
      <c r="Q75" s="1764"/>
      <c r="R75" s="1764"/>
      <c r="S75" s="1764"/>
      <c r="T75" s="1764"/>
      <c r="U75" s="1764"/>
      <c r="V75" s="1764"/>
    </row>
    <row r="76" spans="1:22" ht="15" customHeight="1" x14ac:dyDescent="0.2">
      <c r="A76" s="1764" t="s">
        <v>1202</v>
      </c>
      <c r="B76" s="1764"/>
      <c r="C76" s="1764"/>
      <c r="D76" s="1764"/>
      <c r="E76" s="1764"/>
      <c r="F76" s="1764"/>
      <c r="G76" s="1764"/>
      <c r="H76" s="1764"/>
      <c r="I76" s="1764"/>
      <c r="J76" s="1764"/>
      <c r="K76" s="1764"/>
      <c r="L76" s="1764"/>
      <c r="M76" s="1764"/>
      <c r="N76" s="1764"/>
      <c r="O76" s="1764"/>
      <c r="P76" s="1764"/>
      <c r="Q76" s="1764"/>
      <c r="R76" s="1764"/>
      <c r="S76" s="1764"/>
      <c r="T76" s="1764"/>
      <c r="U76" s="1764"/>
      <c r="V76" s="1764"/>
    </row>
    <row r="77" spans="1:22" ht="15" customHeight="1" x14ac:dyDescent="0.2">
      <c r="A77" s="1766" t="s">
        <v>1384</v>
      </c>
      <c r="B77" s="1766"/>
      <c r="C77" s="1766"/>
      <c r="D77" s="1766"/>
      <c r="E77" s="1766"/>
      <c r="F77" s="1766"/>
      <c r="G77" s="1766"/>
      <c r="H77" s="1766"/>
      <c r="I77" s="1766"/>
      <c r="J77" s="1766"/>
      <c r="K77" s="1766"/>
      <c r="L77" s="1766"/>
      <c r="M77" s="1766"/>
      <c r="N77" s="1766"/>
      <c r="O77" s="1766"/>
      <c r="P77" s="1766"/>
      <c r="Q77" s="1766"/>
      <c r="R77" s="1766"/>
      <c r="S77" s="1766"/>
      <c r="T77" s="1766"/>
      <c r="U77" s="1766"/>
      <c r="V77" s="1766"/>
    </row>
    <row r="78" spans="1:22" ht="15" customHeight="1" x14ac:dyDescent="0.2">
      <c r="A78" s="1764" t="s">
        <v>1201</v>
      </c>
      <c r="B78" s="1764"/>
      <c r="C78" s="1764"/>
      <c r="D78" s="1764"/>
      <c r="E78" s="1764"/>
      <c r="F78" s="1764"/>
      <c r="G78" s="1764"/>
      <c r="H78" s="1764"/>
      <c r="I78" s="1764"/>
      <c r="J78" s="1764"/>
      <c r="K78" s="1764"/>
      <c r="L78" s="1764"/>
      <c r="M78" s="1764"/>
      <c r="N78" s="1764"/>
      <c r="O78" s="1764"/>
      <c r="P78" s="1764"/>
      <c r="Q78" s="1764"/>
      <c r="R78" s="1764"/>
      <c r="S78" s="1764"/>
      <c r="T78" s="1764"/>
      <c r="U78" s="1764"/>
      <c r="V78" s="1764"/>
    </row>
    <row r="79" spans="1:22" ht="15" customHeight="1" x14ac:dyDescent="0.2">
      <c r="A79" s="1764" t="s">
        <v>1200</v>
      </c>
      <c r="B79" s="1764"/>
      <c r="C79" s="1764"/>
      <c r="D79" s="1764"/>
      <c r="E79" s="1764"/>
      <c r="F79" s="1764"/>
      <c r="G79" s="1764"/>
      <c r="H79" s="1764"/>
      <c r="I79" s="1764"/>
      <c r="J79" s="1764"/>
      <c r="K79" s="1764"/>
      <c r="L79" s="1764"/>
      <c r="M79" s="1764"/>
      <c r="N79" s="1764"/>
      <c r="O79" s="1764"/>
      <c r="P79" s="1764"/>
      <c r="Q79" s="1764"/>
      <c r="R79" s="1764"/>
      <c r="S79" s="1764"/>
      <c r="T79" s="1764"/>
      <c r="U79" s="1764"/>
      <c r="V79" s="1764"/>
    </row>
    <row r="80" spans="1:22" ht="15" customHeight="1" x14ac:dyDescent="0.2">
      <c r="A80" s="1765" t="s">
        <v>1255</v>
      </c>
      <c r="B80" s="1765"/>
      <c r="C80" s="1765"/>
      <c r="D80" s="1765"/>
      <c r="E80" s="1765"/>
      <c r="F80" s="1765"/>
      <c r="G80" s="1765"/>
      <c r="H80" s="1765"/>
      <c r="I80" s="1765"/>
      <c r="J80" s="1765"/>
      <c r="K80" s="1765"/>
      <c r="L80" s="1765"/>
      <c r="M80" s="1765"/>
      <c r="N80" s="1765"/>
      <c r="O80" s="1765"/>
      <c r="P80" s="1765"/>
      <c r="Q80" s="1765"/>
      <c r="R80" s="1765"/>
      <c r="S80" s="1765"/>
      <c r="T80" s="1765"/>
      <c r="U80" s="1765"/>
      <c r="V80" s="1765"/>
    </row>
    <row r="81" spans="1:22" ht="15" customHeight="1" x14ac:dyDescent="0.2">
      <c r="A81" s="1765"/>
      <c r="B81" s="1765"/>
      <c r="C81" s="1765"/>
      <c r="D81" s="1765"/>
      <c r="E81" s="1765"/>
      <c r="F81" s="1765"/>
      <c r="G81" s="1765"/>
      <c r="H81" s="1765"/>
      <c r="I81" s="1765"/>
      <c r="J81" s="1765"/>
      <c r="K81" s="1765"/>
      <c r="L81" s="1765"/>
      <c r="M81" s="1765"/>
      <c r="N81" s="1765"/>
      <c r="O81" s="1765"/>
      <c r="P81" s="1765"/>
      <c r="Q81" s="1765"/>
      <c r="R81" s="1765"/>
      <c r="S81" s="1765"/>
      <c r="T81" s="1765"/>
      <c r="U81" s="1765"/>
      <c r="V81" s="1765"/>
    </row>
    <row r="82" spans="1:22" ht="15" customHeight="1" x14ac:dyDescent="0.2">
      <c r="A82" s="1766" t="s">
        <v>1254</v>
      </c>
      <c r="B82" s="1766"/>
      <c r="C82" s="1766"/>
      <c r="D82" s="1766"/>
      <c r="E82" s="1766"/>
      <c r="F82" s="1766"/>
      <c r="G82" s="1766"/>
      <c r="H82" s="1766"/>
      <c r="I82" s="1766"/>
      <c r="J82" s="1766"/>
      <c r="K82" s="1766"/>
      <c r="L82" s="1766"/>
      <c r="M82" s="1766"/>
      <c r="N82" s="1766"/>
      <c r="O82" s="1766"/>
      <c r="P82" s="1766"/>
      <c r="Q82" s="1766"/>
      <c r="R82" s="1766"/>
      <c r="S82" s="1766"/>
      <c r="T82" s="1766"/>
      <c r="U82" s="1766"/>
      <c r="V82" s="1766"/>
    </row>
    <row r="83" spans="1:22" ht="15" customHeight="1" x14ac:dyDescent="0.2">
      <c r="A83" s="1765" t="s">
        <v>1199</v>
      </c>
      <c r="B83" s="1765"/>
      <c r="C83" s="1765"/>
      <c r="D83" s="1765"/>
      <c r="E83" s="1765"/>
      <c r="F83" s="1765"/>
      <c r="G83" s="1765"/>
      <c r="H83" s="1765"/>
      <c r="I83" s="1765"/>
      <c r="J83" s="1765"/>
      <c r="K83" s="1765"/>
      <c r="L83" s="1765"/>
      <c r="M83" s="1765"/>
      <c r="N83" s="1765"/>
      <c r="O83" s="1765"/>
      <c r="P83" s="1765"/>
      <c r="Q83" s="1765"/>
      <c r="R83" s="1765"/>
      <c r="S83" s="1765"/>
      <c r="T83" s="1765"/>
      <c r="U83" s="1765"/>
      <c r="V83" s="1765"/>
    </row>
    <row r="84" spans="1:22" ht="15" customHeight="1" x14ac:dyDescent="0.2">
      <c r="A84" s="1765"/>
      <c r="B84" s="1765"/>
      <c r="C84" s="1765"/>
      <c r="D84" s="1765"/>
      <c r="E84" s="1765"/>
      <c r="F84" s="1765"/>
      <c r="G84" s="1765"/>
      <c r="H84" s="1765"/>
      <c r="I84" s="1765"/>
      <c r="J84" s="1765"/>
      <c r="K84" s="1765"/>
      <c r="L84" s="1765"/>
      <c r="M84" s="1765"/>
      <c r="N84" s="1765"/>
      <c r="O84" s="1765"/>
      <c r="P84" s="1765"/>
      <c r="Q84" s="1765"/>
      <c r="R84" s="1765"/>
      <c r="S84" s="1765"/>
      <c r="T84" s="1765"/>
      <c r="U84" s="1765"/>
      <c r="V84" s="1765"/>
    </row>
    <row r="85" spans="1:22" ht="15" customHeight="1" x14ac:dyDescent="0.2">
      <c r="A85" s="1764" t="s">
        <v>1198</v>
      </c>
      <c r="B85" s="1764"/>
      <c r="C85" s="1764"/>
      <c r="D85" s="1764"/>
      <c r="E85" s="1764"/>
      <c r="F85" s="1764"/>
      <c r="G85" s="1764"/>
      <c r="H85" s="1764"/>
      <c r="I85" s="1764"/>
      <c r="J85" s="1764"/>
      <c r="K85" s="1764"/>
      <c r="L85" s="1764"/>
      <c r="M85" s="1764"/>
      <c r="N85" s="1764"/>
      <c r="O85" s="1764"/>
      <c r="P85" s="1764"/>
      <c r="Q85" s="1764"/>
      <c r="R85" s="1764"/>
      <c r="S85" s="1764"/>
      <c r="T85" s="1764"/>
      <c r="U85" s="1764"/>
      <c r="V85" s="1764"/>
    </row>
    <row r="86" spans="1:22" ht="15" customHeight="1" x14ac:dyDescent="0.2">
      <c r="A86" s="1764" t="s">
        <v>1197</v>
      </c>
      <c r="B86" s="1764"/>
      <c r="C86" s="1764"/>
      <c r="D86" s="1764"/>
      <c r="E86" s="1764"/>
      <c r="F86" s="1764"/>
      <c r="G86" s="1764"/>
      <c r="H86" s="1764"/>
      <c r="I86" s="1764"/>
      <c r="J86" s="1764"/>
      <c r="K86" s="1764"/>
      <c r="L86" s="1764"/>
      <c r="M86" s="1764"/>
      <c r="N86" s="1764"/>
      <c r="O86" s="1764"/>
      <c r="P86" s="1764"/>
      <c r="Q86" s="1764"/>
      <c r="R86" s="1764"/>
      <c r="S86" s="1764"/>
      <c r="T86" s="1764"/>
      <c r="U86" s="1764"/>
      <c r="V86" s="1764"/>
    </row>
    <row r="87" spans="1:22" ht="15" customHeight="1" x14ac:dyDescent="0.2">
      <c r="A87" s="1764" t="s">
        <v>1196</v>
      </c>
      <c r="B87" s="1764"/>
      <c r="C87" s="1764"/>
      <c r="D87" s="1764"/>
      <c r="E87" s="1764"/>
      <c r="F87" s="1764"/>
      <c r="G87" s="1764"/>
      <c r="H87" s="1764"/>
      <c r="I87" s="1764"/>
      <c r="J87" s="1764"/>
      <c r="K87" s="1764"/>
      <c r="L87" s="1764"/>
      <c r="M87" s="1764"/>
      <c r="N87" s="1764"/>
      <c r="O87" s="1764"/>
      <c r="P87" s="1764"/>
      <c r="Q87" s="1764"/>
      <c r="R87" s="1764"/>
      <c r="S87" s="1764"/>
      <c r="T87" s="1764"/>
      <c r="U87" s="1764"/>
      <c r="V87" s="1764"/>
    </row>
    <row r="88" spans="1:22" ht="15" customHeight="1" x14ac:dyDescent="0.2">
      <c r="A88" s="1764" t="s">
        <v>1195</v>
      </c>
      <c r="B88" s="1764"/>
      <c r="C88" s="1764"/>
      <c r="D88" s="1764"/>
      <c r="E88" s="1764"/>
      <c r="F88" s="1764"/>
      <c r="G88" s="1764"/>
      <c r="H88" s="1764"/>
      <c r="I88" s="1764"/>
      <c r="J88" s="1764"/>
      <c r="K88" s="1764"/>
      <c r="L88" s="1764"/>
      <c r="M88" s="1764"/>
      <c r="N88" s="1764"/>
      <c r="O88" s="1764"/>
      <c r="P88" s="1764"/>
      <c r="Q88" s="1764"/>
      <c r="R88" s="1764"/>
      <c r="S88" s="1764"/>
      <c r="T88" s="1764"/>
      <c r="U88" s="1764"/>
      <c r="V88" s="1764"/>
    </row>
    <row r="89" spans="1:22" ht="15" customHeight="1" x14ac:dyDescent="0.2">
      <c r="A89" s="1765" t="s">
        <v>1413</v>
      </c>
      <c r="B89" s="1765"/>
      <c r="C89" s="1765"/>
      <c r="D89" s="1765"/>
      <c r="E89" s="1765"/>
      <c r="F89" s="1765"/>
      <c r="G89" s="1765"/>
      <c r="H89" s="1765"/>
      <c r="I89" s="1765"/>
      <c r="J89" s="1765"/>
      <c r="K89" s="1765"/>
      <c r="L89" s="1765"/>
      <c r="M89" s="1765"/>
      <c r="N89" s="1765"/>
      <c r="O89" s="1765"/>
      <c r="P89" s="1765"/>
      <c r="Q89" s="1765"/>
      <c r="R89" s="1765"/>
      <c r="S89" s="1765"/>
      <c r="T89" s="1765"/>
      <c r="U89" s="1765"/>
      <c r="V89" s="1765"/>
    </row>
    <row r="90" spans="1:22" ht="15" customHeight="1" x14ac:dyDescent="0.2">
      <c r="A90" s="1765"/>
      <c r="B90" s="1765"/>
      <c r="C90" s="1765"/>
      <c r="D90" s="1765"/>
      <c r="E90" s="1765"/>
      <c r="F90" s="1765"/>
      <c r="G90" s="1765"/>
      <c r="H90" s="1765"/>
      <c r="I90" s="1765"/>
      <c r="J90" s="1765"/>
      <c r="K90" s="1765"/>
      <c r="L90" s="1765"/>
      <c r="M90" s="1765"/>
      <c r="N90" s="1765"/>
      <c r="O90" s="1765"/>
      <c r="P90" s="1765"/>
      <c r="Q90" s="1765"/>
      <c r="R90" s="1765"/>
      <c r="S90" s="1765"/>
      <c r="T90" s="1765"/>
      <c r="U90" s="1765"/>
      <c r="V90" s="1765"/>
    </row>
    <row r="91" spans="1:22" ht="15" customHeight="1" x14ac:dyDescent="0.2">
      <c r="A91" s="1766" t="s">
        <v>1194</v>
      </c>
      <c r="B91" s="1766"/>
      <c r="C91" s="1766"/>
      <c r="D91" s="1766"/>
      <c r="E91" s="1766"/>
      <c r="F91" s="1766"/>
      <c r="G91" s="1766"/>
      <c r="H91" s="1766"/>
      <c r="I91" s="1766"/>
      <c r="J91" s="1766"/>
      <c r="K91" s="1766"/>
      <c r="L91" s="1766"/>
      <c r="M91" s="1766"/>
      <c r="N91" s="1766"/>
      <c r="O91" s="1766"/>
      <c r="P91" s="1766"/>
      <c r="Q91" s="1766"/>
      <c r="R91" s="1766"/>
      <c r="S91" s="1766"/>
      <c r="T91" s="1766"/>
      <c r="U91" s="1766"/>
      <c r="V91" s="1766"/>
    </row>
    <row r="92" spans="1:22" ht="15" customHeight="1" x14ac:dyDescent="0.2">
      <c r="A92" s="1765" t="s">
        <v>1193</v>
      </c>
      <c r="B92" s="1765"/>
      <c r="C92" s="1765"/>
      <c r="D92" s="1765"/>
      <c r="E92" s="1765"/>
      <c r="F92" s="1765"/>
      <c r="G92" s="1765"/>
      <c r="H92" s="1765"/>
      <c r="I92" s="1765"/>
      <c r="J92" s="1765"/>
      <c r="K92" s="1765"/>
      <c r="L92" s="1765"/>
      <c r="M92" s="1765"/>
      <c r="N92" s="1765"/>
      <c r="O92" s="1765"/>
      <c r="P92" s="1765"/>
      <c r="Q92" s="1765"/>
      <c r="R92" s="1765"/>
      <c r="S92" s="1765"/>
      <c r="T92" s="1765"/>
      <c r="U92" s="1765"/>
      <c r="V92" s="1765"/>
    </row>
    <row r="93" spans="1:22" ht="15" customHeight="1" x14ac:dyDescent="0.2">
      <c r="A93" s="1765"/>
      <c r="B93" s="1765"/>
      <c r="C93" s="1765"/>
      <c r="D93" s="1765"/>
      <c r="E93" s="1765"/>
      <c r="F93" s="1765"/>
      <c r="G93" s="1765"/>
      <c r="H93" s="1765"/>
      <c r="I93" s="1765"/>
      <c r="J93" s="1765"/>
      <c r="K93" s="1765"/>
      <c r="L93" s="1765"/>
      <c r="M93" s="1765"/>
      <c r="N93" s="1765"/>
      <c r="O93" s="1765"/>
      <c r="P93" s="1765"/>
      <c r="Q93" s="1765"/>
      <c r="R93" s="1765"/>
      <c r="S93" s="1765"/>
      <c r="T93" s="1765"/>
      <c r="U93" s="1765"/>
      <c r="V93" s="1765"/>
    </row>
    <row r="94" spans="1:22" ht="15" customHeight="1" x14ac:dyDescent="0.2">
      <c r="A94" s="2016" t="s">
        <v>1257</v>
      </c>
      <c r="B94" s="2016"/>
      <c r="C94" s="2016"/>
      <c r="D94" s="2016"/>
      <c r="E94" s="2016"/>
      <c r="F94" s="2016"/>
      <c r="G94" s="2016"/>
      <c r="H94" s="2016"/>
      <c r="I94" s="2016"/>
      <c r="J94" s="2016"/>
      <c r="K94" s="2016"/>
      <c r="L94" s="2016"/>
      <c r="M94" s="2016"/>
      <c r="N94" s="2016"/>
      <c r="O94" s="2016"/>
      <c r="P94" s="2016"/>
      <c r="Q94" s="2016"/>
      <c r="R94" s="2016"/>
      <c r="S94" s="2016"/>
      <c r="T94" s="2016"/>
      <c r="U94" s="2016"/>
      <c r="V94" s="2016"/>
    </row>
    <row r="95" spans="1:22" ht="15" customHeight="1" x14ac:dyDescent="0.2">
      <c r="A95" s="1763" t="s">
        <v>1400</v>
      </c>
      <c r="B95" s="1763"/>
      <c r="C95" s="1763"/>
      <c r="D95" s="1763"/>
      <c r="E95" s="1763"/>
      <c r="F95" s="1763"/>
      <c r="G95" s="1763"/>
      <c r="H95" s="1763"/>
      <c r="I95" s="1763"/>
      <c r="J95" s="1763"/>
      <c r="K95" s="1763"/>
      <c r="L95" s="1763"/>
      <c r="M95" s="1763"/>
      <c r="N95" s="1763"/>
      <c r="O95" s="1763"/>
      <c r="P95" s="1763"/>
      <c r="Q95" s="1763"/>
      <c r="R95" s="1763"/>
      <c r="S95" s="1763"/>
      <c r="T95" s="1763"/>
      <c r="U95" s="1763"/>
      <c r="V95" s="1763"/>
    </row>
    <row r="96" spans="1:22" ht="14.25" customHeight="1" x14ac:dyDescent="0.2">
      <c r="A96" s="1763"/>
      <c r="B96" s="1763"/>
      <c r="C96" s="1763"/>
      <c r="D96" s="1763"/>
      <c r="E96" s="1763"/>
      <c r="F96" s="1763"/>
      <c r="G96" s="1763"/>
      <c r="H96" s="1763"/>
      <c r="I96" s="1763"/>
      <c r="J96" s="1763"/>
      <c r="K96" s="1763"/>
      <c r="L96" s="1763"/>
      <c r="M96" s="1763"/>
      <c r="N96" s="1763"/>
      <c r="O96" s="1763"/>
      <c r="P96" s="1763"/>
      <c r="Q96" s="1763"/>
      <c r="R96" s="1763"/>
      <c r="S96" s="1763"/>
      <c r="T96" s="1763"/>
      <c r="U96" s="1763"/>
      <c r="V96" s="1763"/>
    </row>
    <row r="97" spans="1:22" ht="15" customHeight="1" x14ac:dyDescent="0.2">
      <c r="A97" s="1745" t="s">
        <v>1605</v>
      </c>
      <c r="B97" s="1745"/>
      <c r="C97" s="1745"/>
      <c r="D97" s="1745"/>
      <c r="E97" s="1745"/>
      <c r="F97" s="1745"/>
      <c r="G97" s="1745"/>
      <c r="H97" s="1745"/>
      <c r="I97" s="1745"/>
      <c r="J97" s="1745"/>
      <c r="K97" s="1745"/>
      <c r="L97" s="1745"/>
      <c r="M97" s="1745"/>
      <c r="N97" s="1745"/>
      <c r="O97" s="1745"/>
      <c r="P97" s="1745"/>
      <c r="Q97" s="1745"/>
      <c r="R97" s="1745"/>
      <c r="S97" s="1745"/>
      <c r="T97" s="1745"/>
      <c r="U97" s="1745"/>
      <c r="V97" s="1745"/>
    </row>
    <row r="98" spans="1:22" ht="15" customHeight="1" x14ac:dyDescent="0.2">
      <c r="A98" s="1745" t="s">
        <v>1332</v>
      </c>
      <c r="B98" s="1745"/>
      <c r="C98" s="1745"/>
      <c r="D98" s="1745"/>
      <c r="E98" s="1745"/>
      <c r="F98" s="1745"/>
      <c r="G98" s="1745"/>
      <c r="H98" s="1745"/>
      <c r="I98" s="1745"/>
      <c r="J98" s="1745"/>
      <c r="K98" s="1745"/>
      <c r="L98" s="1745"/>
      <c r="M98" s="1745"/>
      <c r="N98" s="1745"/>
      <c r="O98" s="1745"/>
      <c r="P98" s="1745"/>
      <c r="Q98" s="1745"/>
      <c r="R98" s="1745"/>
      <c r="S98" s="1745"/>
      <c r="T98" s="1745"/>
      <c r="U98" s="1745"/>
      <c r="V98" s="1745"/>
    </row>
    <row r="99" spans="1:22" ht="15" customHeight="1" x14ac:dyDescent="0.2">
      <c r="A99" s="1746" t="s">
        <v>1388</v>
      </c>
      <c r="B99" s="1746"/>
      <c r="C99" s="1746"/>
      <c r="D99" s="1746"/>
      <c r="E99" s="1746"/>
      <c r="F99" s="1746"/>
      <c r="G99" s="1746"/>
      <c r="H99" s="1746"/>
      <c r="I99" s="1746"/>
      <c r="J99" s="1746"/>
      <c r="K99" s="1746"/>
      <c r="L99" s="1746"/>
      <c r="M99" s="1746"/>
      <c r="N99" s="1746"/>
      <c r="O99" s="1746"/>
      <c r="P99" s="1746"/>
      <c r="Q99" s="1746"/>
      <c r="R99" s="1746"/>
      <c r="S99" s="1746"/>
      <c r="T99" s="1746"/>
      <c r="U99" s="1746"/>
      <c r="V99" s="1746"/>
    </row>
    <row r="100" spans="1:22" ht="15" customHeight="1" x14ac:dyDescent="0.2">
      <c r="A100" s="1746"/>
      <c r="B100" s="1746"/>
      <c r="C100" s="1746"/>
      <c r="D100" s="1746"/>
      <c r="E100" s="1746"/>
      <c r="F100" s="1746"/>
      <c r="G100" s="1746"/>
      <c r="H100" s="1746"/>
      <c r="I100" s="1746"/>
      <c r="J100" s="1746"/>
      <c r="K100" s="1746"/>
      <c r="L100" s="1746"/>
      <c r="M100" s="1746"/>
      <c r="N100" s="1746"/>
      <c r="O100" s="1746"/>
      <c r="P100" s="1746"/>
      <c r="Q100" s="1746"/>
      <c r="R100" s="1746"/>
      <c r="S100" s="1746"/>
      <c r="T100" s="1746"/>
      <c r="U100" s="1746"/>
      <c r="V100" s="1746"/>
    </row>
    <row r="101" spans="1:22" ht="15" customHeight="1" x14ac:dyDescent="0.2">
      <c r="A101" s="1746" t="s">
        <v>1600</v>
      </c>
      <c r="B101" s="1746"/>
      <c r="C101" s="1746"/>
      <c r="D101" s="1746"/>
      <c r="E101" s="1746"/>
      <c r="F101" s="1746"/>
      <c r="G101" s="1746"/>
      <c r="H101" s="1746"/>
      <c r="I101" s="1746"/>
      <c r="J101" s="1746"/>
      <c r="K101" s="1746"/>
      <c r="L101" s="1746"/>
      <c r="M101" s="1746"/>
      <c r="N101" s="1746"/>
      <c r="O101" s="1746"/>
      <c r="P101" s="1746"/>
      <c r="Q101" s="1746"/>
      <c r="R101" s="1746"/>
      <c r="S101" s="1746"/>
      <c r="T101" s="1746"/>
      <c r="U101" s="1746"/>
      <c r="V101" s="1746"/>
    </row>
    <row r="102" spans="1:22" ht="15" customHeight="1" x14ac:dyDescent="0.2">
      <c r="A102" s="1746" t="s">
        <v>1606</v>
      </c>
      <c r="B102" s="1746"/>
      <c r="C102" s="1746"/>
      <c r="D102" s="1746"/>
      <c r="E102" s="1746"/>
      <c r="F102" s="1746"/>
      <c r="G102" s="1746"/>
      <c r="H102" s="1746"/>
      <c r="I102" s="1746"/>
      <c r="J102" s="1746"/>
      <c r="K102" s="1746"/>
      <c r="L102" s="1746"/>
      <c r="M102" s="1746"/>
      <c r="N102" s="1746"/>
      <c r="O102" s="1746"/>
      <c r="P102" s="1746"/>
      <c r="Q102" s="1746"/>
      <c r="R102" s="1746"/>
      <c r="S102" s="1746"/>
      <c r="T102" s="1746"/>
      <c r="U102" s="1746"/>
      <c r="V102" s="1746"/>
    </row>
    <row r="103" spans="1:22" ht="15" customHeight="1" x14ac:dyDescent="0.2">
      <c r="A103" s="1746"/>
      <c r="B103" s="1746"/>
      <c r="C103" s="1746"/>
      <c r="D103" s="1746"/>
      <c r="E103" s="1746"/>
      <c r="F103" s="1746"/>
      <c r="G103" s="1746"/>
      <c r="H103" s="1746"/>
      <c r="I103" s="1746"/>
      <c r="J103" s="1746"/>
      <c r="K103" s="1746"/>
      <c r="L103" s="1746"/>
      <c r="M103" s="1746"/>
      <c r="N103" s="1746"/>
      <c r="O103" s="1746"/>
      <c r="P103" s="1746"/>
      <c r="Q103" s="1746"/>
      <c r="R103" s="1746"/>
      <c r="S103" s="1746"/>
      <c r="T103" s="1746"/>
      <c r="U103" s="1746"/>
      <c r="V103" s="1746"/>
    </row>
    <row r="104" spans="1:22" ht="15" customHeight="1" x14ac:dyDescent="0.2">
      <c r="A104" s="1746" t="s">
        <v>1607</v>
      </c>
      <c r="B104" s="1746"/>
      <c r="C104" s="1746"/>
      <c r="D104" s="1746"/>
      <c r="E104" s="1746"/>
      <c r="F104" s="1746"/>
      <c r="G104" s="1746"/>
      <c r="H104" s="1746"/>
      <c r="I104" s="1746"/>
      <c r="J104" s="1746"/>
      <c r="K104" s="1746"/>
      <c r="L104" s="1746"/>
      <c r="M104" s="1746"/>
      <c r="N104" s="1746"/>
      <c r="O104" s="1746"/>
      <c r="P104" s="1746"/>
      <c r="Q104" s="1746"/>
      <c r="R104" s="1746"/>
      <c r="S104" s="1746"/>
      <c r="T104" s="1746"/>
      <c r="U104" s="1746"/>
      <c r="V104" s="1746"/>
    </row>
    <row r="105" spans="1:22" ht="15" customHeight="1" x14ac:dyDescent="0.2">
      <c r="A105" s="1746" t="s">
        <v>1634</v>
      </c>
      <c r="B105" s="1746"/>
      <c r="C105" s="1746"/>
      <c r="D105" s="1746"/>
      <c r="E105" s="1746"/>
      <c r="F105" s="1746"/>
      <c r="G105" s="1746"/>
      <c r="H105" s="1746"/>
      <c r="I105" s="1746"/>
      <c r="J105" s="1746"/>
      <c r="K105" s="1746"/>
      <c r="L105" s="1746"/>
      <c r="M105" s="1746"/>
      <c r="N105" s="1746"/>
      <c r="O105" s="1746"/>
      <c r="P105" s="1746"/>
      <c r="Q105" s="1746"/>
      <c r="R105" s="1746"/>
      <c r="S105" s="1746"/>
      <c r="T105" s="1746"/>
      <c r="U105" s="1746"/>
      <c r="V105" s="1746"/>
    </row>
    <row r="106" spans="1:22" ht="15" customHeight="1" x14ac:dyDescent="0.2">
      <c r="A106" s="1746" t="s">
        <v>1635</v>
      </c>
      <c r="B106" s="1746"/>
      <c r="C106" s="1746"/>
      <c r="D106" s="1746"/>
      <c r="E106" s="1746"/>
      <c r="F106" s="1746"/>
      <c r="G106" s="1746"/>
      <c r="H106" s="1746"/>
      <c r="I106" s="1746"/>
      <c r="J106" s="1746"/>
      <c r="K106" s="1746"/>
      <c r="L106" s="1746"/>
      <c r="M106" s="1746"/>
      <c r="N106" s="1746"/>
      <c r="O106" s="1746"/>
      <c r="P106" s="1746"/>
      <c r="Q106" s="1746"/>
      <c r="R106" s="1746"/>
      <c r="S106" s="1746"/>
      <c r="T106" s="1746"/>
      <c r="U106" s="1746"/>
      <c r="V106" s="1746"/>
    </row>
    <row r="107" spans="1:22" ht="15" customHeight="1" x14ac:dyDescent="0.2">
      <c r="A107" s="1746"/>
      <c r="B107" s="1746"/>
      <c r="C107" s="1746"/>
      <c r="D107" s="1746"/>
      <c r="E107" s="1746"/>
      <c r="F107" s="1746"/>
      <c r="G107" s="1746"/>
      <c r="H107" s="1746"/>
      <c r="I107" s="1746"/>
      <c r="J107" s="1746"/>
      <c r="K107" s="1746"/>
      <c r="L107" s="1746"/>
      <c r="M107" s="1746"/>
      <c r="N107" s="1746"/>
      <c r="O107" s="1746"/>
      <c r="P107" s="1746"/>
      <c r="Q107" s="1746"/>
      <c r="R107" s="1746"/>
      <c r="S107" s="1746"/>
      <c r="T107" s="1746"/>
      <c r="U107" s="1746"/>
      <c r="V107" s="1746"/>
    </row>
    <row r="108" spans="1:22" ht="15" customHeight="1" x14ac:dyDescent="0.2">
      <c r="A108" s="1763" t="s">
        <v>1974</v>
      </c>
      <c r="B108" s="1763"/>
      <c r="C108" s="1763"/>
      <c r="D108" s="1763"/>
      <c r="E108" s="1763"/>
      <c r="F108" s="1763"/>
      <c r="G108" s="1763"/>
      <c r="H108" s="1763"/>
      <c r="I108" s="1763"/>
      <c r="J108" s="1763"/>
      <c r="K108" s="1763"/>
      <c r="L108" s="1763"/>
      <c r="M108" s="1763"/>
      <c r="N108" s="1763"/>
      <c r="O108" s="1763"/>
      <c r="P108" s="1763"/>
      <c r="Q108" s="1763"/>
      <c r="R108" s="1763"/>
      <c r="S108" s="1763"/>
      <c r="T108" s="1763"/>
      <c r="U108" s="1763"/>
      <c r="V108" s="1763"/>
    </row>
    <row r="109" spans="1:22" ht="15" customHeight="1" x14ac:dyDescent="0.2">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row>
    <row r="110" spans="1:22" ht="15" customHeight="1" x14ac:dyDescent="0.2">
      <c r="A110" s="1763" t="s">
        <v>1926</v>
      </c>
      <c r="B110" s="1763"/>
      <c r="C110" s="1763"/>
      <c r="D110" s="1763"/>
      <c r="E110" s="1763"/>
      <c r="F110" s="1763"/>
      <c r="G110" s="1763"/>
      <c r="H110" s="1763"/>
      <c r="I110" s="1763"/>
      <c r="J110" s="1763"/>
      <c r="K110" s="1763"/>
      <c r="L110" s="1763"/>
      <c r="M110" s="1763"/>
      <c r="N110" s="1763"/>
      <c r="O110" s="1763"/>
      <c r="P110" s="1763"/>
      <c r="Q110" s="1763"/>
      <c r="R110" s="1763"/>
      <c r="S110" s="1763"/>
      <c r="T110" s="1763"/>
      <c r="U110" s="1763"/>
      <c r="V110" s="1763"/>
    </row>
    <row r="111" spans="1:22" ht="15" customHeight="1" x14ac:dyDescent="0.2">
      <c r="A111" s="1763"/>
      <c r="B111" s="1763"/>
      <c r="C111" s="1763"/>
      <c r="D111" s="1763"/>
      <c r="E111" s="1763"/>
      <c r="F111" s="1763"/>
      <c r="G111" s="1763"/>
      <c r="H111" s="1763"/>
      <c r="I111" s="1763"/>
      <c r="J111" s="1763"/>
      <c r="K111" s="1763"/>
      <c r="L111" s="1763"/>
      <c r="M111" s="1763"/>
      <c r="N111" s="1763"/>
      <c r="O111" s="1763"/>
      <c r="P111" s="1763"/>
      <c r="Q111" s="1763"/>
      <c r="R111" s="1763"/>
      <c r="S111" s="1763"/>
      <c r="T111" s="1763"/>
      <c r="U111" s="1763"/>
      <c r="V111" s="1763"/>
    </row>
    <row r="112" spans="1:22" ht="15" customHeight="1" x14ac:dyDescent="0.2">
      <c r="A112" s="1763"/>
      <c r="B112" s="1763"/>
      <c r="C112" s="1763"/>
      <c r="D112" s="1763"/>
      <c r="E112" s="1763"/>
      <c r="F112" s="1763"/>
      <c r="G112" s="1763"/>
      <c r="H112" s="1763"/>
      <c r="I112" s="1763"/>
      <c r="J112" s="1763"/>
      <c r="K112" s="1763"/>
      <c r="L112" s="1763"/>
      <c r="M112" s="1763"/>
      <c r="N112" s="1763"/>
      <c r="O112" s="1763"/>
      <c r="P112" s="1763"/>
      <c r="Q112" s="1763"/>
      <c r="R112" s="1763"/>
      <c r="S112" s="1763"/>
      <c r="T112" s="1763"/>
      <c r="U112" s="1763"/>
      <c r="V112" s="1763"/>
    </row>
    <row r="113" spans="1:22" ht="15" customHeight="1" x14ac:dyDescent="0.2">
      <c r="A113" s="1746" t="s">
        <v>1858</v>
      </c>
      <c r="B113" s="1746"/>
      <c r="C113" s="1746"/>
      <c r="D113" s="1746"/>
      <c r="E113" s="1746"/>
      <c r="F113" s="1746"/>
      <c r="G113" s="1746"/>
      <c r="H113" s="1746"/>
      <c r="I113" s="1746"/>
      <c r="J113" s="1746"/>
      <c r="K113" s="1746"/>
      <c r="L113" s="1746"/>
      <c r="M113" s="1746"/>
      <c r="N113" s="1746"/>
      <c r="O113" s="1746"/>
      <c r="P113" s="1746"/>
      <c r="Q113" s="1746"/>
      <c r="R113" s="1746"/>
      <c r="S113" s="1746"/>
      <c r="T113" s="1746"/>
      <c r="U113" s="1746"/>
      <c r="V113" s="1746"/>
    </row>
    <row r="114" spans="1:22" ht="15" customHeight="1" x14ac:dyDescent="0.2">
      <c r="A114" s="1746" t="s">
        <v>1961</v>
      </c>
      <c r="B114" s="1746"/>
      <c r="C114" s="1746"/>
      <c r="D114" s="1746"/>
      <c r="E114" s="1746"/>
      <c r="F114" s="1746"/>
      <c r="G114" s="1746"/>
      <c r="H114" s="1746"/>
      <c r="I114" s="1746"/>
      <c r="J114" s="1746"/>
      <c r="K114" s="1746"/>
      <c r="L114" s="1746"/>
      <c r="M114" s="1746"/>
      <c r="N114" s="1746"/>
      <c r="O114" s="1746"/>
      <c r="P114" s="1746"/>
      <c r="Q114" s="1746"/>
      <c r="R114" s="1746"/>
      <c r="S114" s="1746"/>
      <c r="T114" s="1746"/>
      <c r="U114" s="1746"/>
      <c r="V114" s="1746"/>
    </row>
    <row r="115" spans="1:22" ht="15" customHeight="1" x14ac:dyDescent="0.2">
      <c r="A115" s="1763" t="s">
        <v>2263</v>
      </c>
      <c r="B115" s="1763"/>
      <c r="C115" s="1763"/>
      <c r="D115" s="1763"/>
      <c r="E115" s="1763"/>
      <c r="F115" s="1763"/>
      <c r="G115" s="1763"/>
      <c r="H115" s="1763"/>
      <c r="I115" s="1763"/>
      <c r="J115" s="1763"/>
      <c r="K115" s="1763"/>
      <c r="L115" s="1763"/>
      <c r="M115" s="1763"/>
      <c r="N115" s="1763"/>
      <c r="O115" s="1763"/>
      <c r="P115" s="1763"/>
      <c r="Q115" s="1763"/>
      <c r="R115" s="1763"/>
      <c r="S115" s="1763"/>
      <c r="T115" s="1763"/>
      <c r="U115" s="1763"/>
      <c r="V115" s="1763"/>
    </row>
    <row r="116" spans="1:22" ht="15" customHeight="1" x14ac:dyDescent="0.2">
      <c r="A116" s="1763" t="s">
        <v>2367</v>
      </c>
      <c r="B116" s="1763"/>
      <c r="C116" s="1763"/>
      <c r="D116" s="1763"/>
      <c r="E116" s="1763"/>
      <c r="F116" s="1763"/>
      <c r="G116" s="1763"/>
      <c r="H116" s="1763"/>
      <c r="I116" s="1763"/>
      <c r="J116" s="1763"/>
      <c r="K116" s="1763"/>
      <c r="L116" s="1763"/>
      <c r="M116" s="1763"/>
      <c r="N116" s="1763"/>
      <c r="O116" s="1763"/>
      <c r="P116" s="1763"/>
      <c r="Q116" s="1763"/>
      <c r="R116" s="1763"/>
      <c r="S116" s="1763"/>
      <c r="T116" s="1763"/>
      <c r="U116" s="1763"/>
      <c r="V116" s="1763"/>
    </row>
    <row r="117" spans="1:22" ht="15" customHeight="1" x14ac:dyDescent="0.2">
      <c r="A117" s="1763" t="s">
        <v>2400</v>
      </c>
      <c r="B117" s="1763"/>
      <c r="C117" s="1763"/>
      <c r="D117" s="1763"/>
      <c r="E117" s="1763"/>
      <c r="F117" s="1763"/>
      <c r="G117" s="1763"/>
      <c r="H117" s="1763"/>
      <c r="I117" s="1763"/>
      <c r="J117" s="1763"/>
      <c r="K117" s="1763"/>
      <c r="L117" s="1763"/>
      <c r="M117" s="1763"/>
      <c r="N117" s="1763"/>
      <c r="O117" s="1763"/>
      <c r="P117" s="1763"/>
      <c r="Q117" s="1763"/>
      <c r="R117" s="1763"/>
      <c r="S117" s="1763"/>
      <c r="T117" s="1763"/>
      <c r="U117" s="1763"/>
      <c r="V117" s="1763"/>
    </row>
    <row r="118" spans="1:22" ht="15" customHeight="1" x14ac:dyDescent="0.2">
      <c r="A118" s="1081"/>
      <c r="B118" s="1081"/>
      <c r="C118" s="1081"/>
      <c r="D118" s="1081"/>
      <c r="E118" s="1081"/>
      <c r="F118" s="1081"/>
      <c r="G118" s="1081"/>
      <c r="H118" s="1081"/>
      <c r="I118" s="1081"/>
      <c r="J118" s="1081"/>
      <c r="K118" s="1081"/>
      <c r="L118" s="1081"/>
      <c r="M118" s="1081"/>
      <c r="N118" s="1081"/>
      <c r="O118" s="1081"/>
      <c r="P118" s="1081"/>
      <c r="Q118" s="1081"/>
      <c r="R118" s="1081"/>
      <c r="S118" s="1081"/>
      <c r="T118" s="1081"/>
      <c r="U118" s="1081"/>
      <c r="V118" s="1081"/>
    </row>
    <row r="119" spans="1:22" x14ac:dyDescent="0.2">
      <c r="A119" s="1081"/>
      <c r="B119" s="1081"/>
      <c r="C119" s="1081"/>
      <c r="D119" s="1081"/>
      <c r="E119" s="1081"/>
      <c r="F119" s="1081"/>
      <c r="G119" s="1081"/>
      <c r="H119" s="1081"/>
      <c r="I119" s="1081"/>
      <c r="J119" s="1081"/>
      <c r="K119" s="1081"/>
      <c r="L119" s="1081"/>
      <c r="M119" s="1081"/>
      <c r="N119" s="1081"/>
      <c r="O119" s="1081"/>
      <c r="P119" s="1081"/>
      <c r="Q119" s="1081"/>
      <c r="R119" s="1081"/>
      <c r="S119" s="1081"/>
      <c r="T119" s="1081"/>
      <c r="U119" s="1081"/>
      <c r="V119" s="1081"/>
    </row>
    <row r="120" spans="1:22" ht="15" x14ac:dyDescent="0.25">
      <c r="A120" s="1775" t="s">
        <v>196</v>
      </c>
      <c r="B120" s="1775"/>
      <c r="C120" s="1775"/>
      <c r="D120" s="1775"/>
      <c r="E120" s="1775"/>
      <c r="F120" s="1775"/>
      <c r="G120" s="1775"/>
      <c r="H120" s="1775"/>
      <c r="I120" s="1775"/>
      <c r="J120" s="1775"/>
      <c r="K120" s="1775"/>
      <c r="L120" s="1775"/>
      <c r="M120" s="1775"/>
      <c r="N120" s="1775"/>
      <c r="O120" s="1775"/>
      <c r="P120" s="1775"/>
      <c r="Q120" s="1775"/>
      <c r="R120" s="1775"/>
      <c r="S120" s="1775"/>
      <c r="T120" s="1775"/>
      <c r="U120" s="1775"/>
    </row>
    <row r="121" spans="1:22" ht="15" customHeight="1" thickBot="1" x14ac:dyDescent="0.3">
      <c r="B121" s="543"/>
      <c r="C121" s="543"/>
      <c r="D121" s="543"/>
      <c r="E121" s="543"/>
      <c r="F121" s="544"/>
      <c r="G121" s="543"/>
      <c r="H121" s="543"/>
      <c r="I121" s="1132"/>
      <c r="J121" s="1132"/>
    </row>
    <row r="122" spans="1:22" ht="30.75" customHeight="1" thickBot="1" x14ac:dyDescent="0.3">
      <c r="A122" s="1776" t="s">
        <v>675</v>
      </c>
      <c r="B122" s="1778" t="s">
        <v>2</v>
      </c>
      <c r="C122" s="1780" t="s">
        <v>326</v>
      </c>
      <c r="D122" s="1781"/>
      <c r="E122" s="1781"/>
      <c r="F122" s="1782"/>
      <c r="G122" s="1783" t="s">
        <v>327</v>
      </c>
      <c r="H122" s="1785" t="s">
        <v>1003</v>
      </c>
      <c r="I122" s="1786"/>
      <c r="J122" s="1783" t="s">
        <v>1006</v>
      </c>
      <c r="K122" s="1785" t="s">
        <v>10</v>
      </c>
      <c r="L122" s="1789"/>
      <c r="M122" s="1792" t="s">
        <v>255</v>
      </c>
      <c r="N122" s="1793"/>
      <c r="O122" s="1793"/>
      <c r="P122" s="1793"/>
      <c r="Q122" s="1793"/>
      <c r="R122" s="1794" t="s">
        <v>1367</v>
      </c>
      <c r="S122" s="1795"/>
      <c r="T122" s="1795"/>
      <c r="U122" s="1796"/>
    </row>
    <row r="123" spans="1:22" ht="28.5" customHeight="1" thickBot="1" x14ac:dyDescent="0.3">
      <c r="A123" s="1777"/>
      <c r="B123" s="1779"/>
      <c r="C123" s="1797" t="s">
        <v>328</v>
      </c>
      <c r="D123" s="1798"/>
      <c r="E123" s="12" t="s">
        <v>329</v>
      </c>
      <c r="F123" s="12" t="s">
        <v>330</v>
      </c>
      <c r="G123" s="1784"/>
      <c r="H123" s="1787"/>
      <c r="I123" s="1788"/>
      <c r="J123" s="1784"/>
      <c r="K123" s="1790"/>
      <c r="L123" s="1791"/>
      <c r="M123" s="1799" t="s">
        <v>256</v>
      </c>
      <c r="N123" s="1800"/>
      <c r="O123" s="1121" t="s">
        <v>184</v>
      </c>
      <c r="P123" s="1801" t="s">
        <v>1368</v>
      </c>
      <c r="Q123" s="1802"/>
      <c r="R123" s="203" t="s">
        <v>2</v>
      </c>
      <c r="S123" s="204" t="s">
        <v>1240</v>
      </c>
      <c r="T123" s="207" t="s">
        <v>1005</v>
      </c>
      <c r="U123" s="205" t="s">
        <v>1244</v>
      </c>
    </row>
    <row r="124" spans="1:22" ht="28.5" customHeight="1" x14ac:dyDescent="0.2">
      <c r="A124" s="1969">
        <v>1</v>
      </c>
      <c r="B124" s="1971">
        <v>39912</v>
      </c>
      <c r="C124" s="1975" t="s">
        <v>258</v>
      </c>
      <c r="D124" s="1975"/>
      <c r="E124" s="1977" t="s">
        <v>875</v>
      </c>
      <c r="F124" s="1979" t="s">
        <v>876</v>
      </c>
      <c r="G124" s="1981" t="s">
        <v>86</v>
      </c>
      <c r="H124" s="1975" t="s">
        <v>335</v>
      </c>
      <c r="I124" s="1975"/>
      <c r="J124" s="1982">
        <v>3500000000</v>
      </c>
      <c r="K124" s="1983" t="s">
        <v>333</v>
      </c>
      <c r="L124" s="1984"/>
      <c r="M124" s="1987">
        <v>40002</v>
      </c>
      <c r="N124" s="1999">
        <v>3</v>
      </c>
      <c r="O124" s="1982">
        <v>-1000000000</v>
      </c>
      <c r="P124" s="1982">
        <f>O124+J124</f>
        <v>2500000000</v>
      </c>
      <c r="Q124" s="2001"/>
      <c r="R124" s="545">
        <v>40137</v>
      </c>
      <c r="S124" s="546" t="s">
        <v>1223</v>
      </c>
      <c r="T124" s="546" t="s">
        <v>335</v>
      </c>
      <c r="U124" s="547">
        <v>140000000</v>
      </c>
    </row>
    <row r="125" spans="1:22" ht="27.75" customHeight="1" x14ac:dyDescent="0.2">
      <c r="A125" s="1970"/>
      <c r="B125" s="1921"/>
      <c r="C125" s="1976"/>
      <c r="D125" s="1976"/>
      <c r="E125" s="1978"/>
      <c r="F125" s="1980"/>
      <c r="G125" s="1922"/>
      <c r="H125" s="1976"/>
      <c r="I125" s="1976"/>
      <c r="J125" s="1925"/>
      <c r="K125" s="1985"/>
      <c r="L125" s="1986"/>
      <c r="M125" s="1988"/>
      <c r="N125" s="2000"/>
      <c r="O125" s="1925"/>
      <c r="P125" s="1925"/>
      <c r="Q125" s="1972"/>
      <c r="R125" s="548">
        <v>40220</v>
      </c>
      <c r="S125" s="549" t="s">
        <v>1223</v>
      </c>
      <c r="T125" s="549" t="s">
        <v>335</v>
      </c>
      <c r="U125" s="550">
        <v>100000000</v>
      </c>
    </row>
    <row r="126" spans="1:22" ht="27.75" customHeight="1" x14ac:dyDescent="0.2">
      <c r="A126" s="1970"/>
      <c r="B126" s="1921"/>
      <c r="C126" s="1976"/>
      <c r="D126" s="1976"/>
      <c r="E126" s="1978"/>
      <c r="F126" s="1980"/>
      <c r="G126" s="1922"/>
      <c r="H126" s="1976"/>
      <c r="I126" s="1976"/>
      <c r="J126" s="1925"/>
      <c r="K126" s="1985"/>
      <c r="L126" s="1986"/>
      <c r="M126" s="1988"/>
      <c r="N126" s="2000"/>
      <c r="O126" s="1925"/>
      <c r="P126" s="1925"/>
      <c r="Q126" s="1972"/>
      <c r="R126" s="548">
        <v>40241</v>
      </c>
      <c r="S126" s="549" t="s">
        <v>1350</v>
      </c>
      <c r="T126" s="549" t="s">
        <v>1217</v>
      </c>
      <c r="U126" s="550">
        <v>50000000</v>
      </c>
    </row>
    <row r="127" spans="1:22" ht="30" customHeight="1" x14ac:dyDescent="0.2">
      <c r="A127" s="1970"/>
      <c r="B127" s="1921"/>
      <c r="C127" s="1976"/>
      <c r="D127" s="1976"/>
      <c r="E127" s="1978"/>
      <c r="F127" s="1980"/>
      <c r="G127" s="1922"/>
      <c r="H127" s="1976"/>
      <c r="I127" s="1976"/>
      <c r="J127" s="1925"/>
      <c r="K127" s="1985"/>
      <c r="L127" s="1986"/>
      <c r="M127" s="1099"/>
      <c r="N127" s="1104">
        <v>6</v>
      </c>
      <c r="O127" s="1083"/>
      <c r="P127" s="1925">
        <v>290000000</v>
      </c>
      <c r="Q127" s="1972"/>
      <c r="R127" s="548">
        <v>40273</v>
      </c>
      <c r="S127" s="549" t="s">
        <v>1372</v>
      </c>
      <c r="T127" s="549" t="s">
        <v>1222</v>
      </c>
      <c r="U127" s="550">
        <v>56541893</v>
      </c>
    </row>
    <row r="128" spans="1:22" s="181" customFormat="1" ht="30" customHeight="1" x14ac:dyDescent="0.2">
      <c r="A128" s="1970">
        <v>2</v>
      </c>
      <c r="B128" s="1921">
        <v>39912</v>
      </c>
      <c r="C128" s="1976" t="s">
        <v>1036</v>
      </c>
      <c r="D128" s="1976"/>
      <c r="E128" s="1978" t="s">
        <v>875</v>
      </c>
      <c r="F128" s="1980" t="s">
        <v>876</v>
      </c>
      <c r="G128" s="1922" t="s">
        <v>86</v>
      </c>
      <c r="H128" s="1976" t="s">
        <v>335</v>
      </c>
      <c r="I128" s="1976"/>
      <c r="J128" s="1925">
        <v>1500000000</v>
      </c>
      <c r="K128" s="1985" t="s">
        <v>333</v>
      </c>
      <c r="L128" s="1986"/>
      <c r="M128" s="551">
        <v>40002</v>
      </c>
      <c r="N128" s="1104">
        <v>3</v>
      </c>
      <c r="O128" s="988">
        <v>-500000000</v>
      </c>
      <c r="P128" s="1973">
        <f>O128+J128</f>
        <v>1000000000</v>
      </c>
      <c r="Q128" s="1974"/>
      <c r="R128" s="548">
        <v>40246</v>
      </c>
      <c r="S128" s="549" t="s">
        <v>1350</v>
      </c>
      <c r="T128" s="549" t="s">
        <v>1217</v>
      </c>
      <c r="U128" s="550">
        <v>123076734.86</v>
      </c>
      <c r="V128" s="92"/>
    </row>
    <row r="129" spans="1:22" s="181" customFormat="1" ht="15" customHeight="1" thickBot="1" x14ac:dyDescent="0.25">
      <c r="A129" s="2002"/>
      <c r="B129" s="1989"/>
      <c r="C129" s="1990"/>
      <c r="D129" s="1990"/>
      <c r="E129" s="1991"/>
      <c r="F129" s="1992"/>
      <c r="G129" s="1993"/>
      <c r="H129" s="1990"/>
      <c r="I129" s="1990"/>
      <c r="J129" s="1994"/>
      <c r="K129" s="1995"/>
      <c r="L129" s="1996"/>
      <c r="M129" s="552"/>
      <c r="N129" s="553">
        <v>7</v>
      </c>
      <c r="O129" s="159"/>
      <c r="P129" s="1997">
        <v>123076734.86</v>
      </c>
      <c r="Q129" s="1998"/>
      <c r="R129" s="554">
        <v>40275</v>
      </c>
      <c r="S129" s="555" t="s">
        <v>1373</v>
      </c>
      <c r="T129" s="555" t="s">
        <v>1222</v>
      </c>
      <c r="U129" s="556">
        <v>44533053.82</v>
      </c>
      <c r="V129" s="92"/>
    </row>
    <row r="130" spans="1:22" ht="15.75" customHeight="1" x14ac:dyDescent="0.25">
      <c r="B130" s="557"/>
      <c r="C130" s="558"/>
      <c r="D130" s="1080"/>
      <c r="E130" s="1080"/>
      <c r="F130" s="4"/>
      <c r="G130" s="1080"/>
      <c r="H130" s="559"/>
      <c r="I130" s="1054"/>
      <c r="J130" s="1054"/>
      <c r="R130" s="560"/>
      <c r="S130" s="560"/>
      <c r="T130" s="561"/>
      <c r="U130" s="561"/>
    </row>
    <row r="131" spans="1:22" ht="15.75" customHeight="1" thickBot="1" x14ac:dyDescent="0.3">
      <c r="A131" s="1768" t="s">
        <v>186</v>
      </c>
      <c r="B131" s="1768"/>
      <c r="C131" s="1768"/>
      <c r="D131" s="1136">
        <f>SUM(J124:J128)</f>
        <v>5000000000</v>
      </c>
      <c r="E131" s="1080"/>
      <c r="F131" s="4"/>
      <c r="G131" s="1769" t="s">
        <v>185</v>
      </c>
      <c r="H131" s="1769"/>
      <c r="I131" s="1770">
        <v>413076735</v>
      </c>
      <c r="J131" s="1770"/>
      <c r="L131" s="1771" t="s">
        <v>1369</v>
      </c>
      <c r="M131" s="1771"/>
      <c r="N131" s="1772">
        <f>SUM(U124:U126,U128)</f>
        <v>413076734.86000001</v>
      </c>
      <c r="O131" s="1772"/>
      <c r="R131" s="1773" t="s">
        <v>1370</v>
      </c>
      <c r="S131" s="1773"/>
      <c r="T131" s="1773"/>
      <c r="U131" s="1134">
        <f>U127+U129</f>
        <v>101074946.81999999</v>
      </c>
    </row>
    <row r="132" spans="1:22" ht="15.75" thickTop="1" x14ac:dyDescent="0.25">
      <c r="B132" s="1080"/>
      <c r="C132" s="1058"/>
      <c r="D132" s="1080"/>
      <c r="E132" s="1080"/>
      <c r="F132" s="4"/>
      <c r="G132" s="1133"/>
      <c r="H132" s="6"/>
      <c r="J132" s="5"/>
    </row>
    <row r="133" spans="1:22" ht="14.25" customHeight="1" x14ac:dyDescent="0.2">
      <c r="B133" s="1080"/>
      <c r="C133" s="1058"/>
      <c r="D133" s="1080"/>
      <c r="E133" s="1080"/>
      <c r="F133" s="4"/>
      <c r="G133" s="8"/>
      <c r="H133" s="9"/>
      <c r="J133" s="5"/>
    </row>
    <row r="134" spans="1:22" ht="14.25" customHeight="1" x14ac:dyDescent="0.2">
      <c r="A134" s="1746" t="s">
        <v>1173</v>
      </c>
      <c r="B134" s="1746"/>
      <c r="C134" s="1746"/>
      <c r="D134" s="1746"/>
      <c r="E134" s="1746"/>
      <c r="F134" s="1746"/>
      <c r="G134" s="1746"/>
      <c r="H134" s="1746"/>
      <c r="I134" s="1746"/>
      <c r="J134" s="1746"/>
      <c r="K134" s="1746"/>
      <c r="L134" s="1746"/>
      <c r="M134" s="1746"/>
      <c r="N134" s="1746"/>
      <c r="O134" s="1746"/>
      <c r="P134" s="1746"/>
      <c r="Q134" s="1746"/>
      <c r="R134" s="1746"/>
      <c r="S134" s="1746"/>
      <c r="T134" s="1746"/>
      <c r="U134" s="1746"/>
    </row>
    <row r="135" spans="1:22" ht="14.25" customHeight="1" x14ac:dyDescent="0.2">
      <c r="A135" s="1746" t="s">
        <v>1371</v>
      </c>
      <c r="B135" s="1746"/>
      <c r="C135" s="1746"/>
      <c r="D135" s="1746"/>
      <c r="E135" s="1746"/>
      <c r="F135" s="1746"/>
      <c r="G135" s="1746"/>
      <c r="H135" s="1746"/>
      <c r="I135" s="1746"/>
      <c r="J135" s="1746"/>
      <c r="K135" s="1746"/>
      <c r="L135" s="1746"/>
      <c r="M135" s="1746"/>
      <c r="N135" s="1746"/>
      <c r="O135" s="1746"/>
      <c r="P135" s="1746"/>
      <c r="Q135" s="1746"/>
      <c r="R135" s="1746"/>
      <c r="S135" s="1746"/>
      <c r="T135" s="1746"/>
      <c r="U135" s="1746"/>
    </row>
    <row r="136" spans="1:22" x14ac:dyDescent="0.2">
      <c r="A136" s="1774" t="s">
        <v>188</v>
      </c>
      <c r="B136" s="1774"/>
      <c r="C136" s="1774"/>
      <c r="D136" s="1774"/>
      <c r="E136" s="1774"/>
      <c r="F136" s="1774"/>
      <c r="G136" s="1774"/>
      <c r="H136" s="1774"/>
      <c r="I136" s="1774"/>
      <c r="J136" s="1774"/>
      <c r="K136" s="1774"/>
      <c r="L136" s="1774"/>
      <c r="M136" s="1774"/>
      <c r="N136" s="1774"/>
      <c r="O136" s="1774"/>
      <c r="P136" s="1774"/>
      <c r="Q136" s="1774"/>
      <c r="R136" s="1774"/>
      <c r="S136" s="1774"/>
      <c r="T136" s="1774"/>
      <c r="U136" s="1774"/>
    </row>
    <row r="137" spans="1:22" ht="15" customHeight="1" x14ac:dyDescent="0.2">
      <c r="A137" s="1767" t="s">
        <v>1270</v>
      </c>
      <c r="B137" s="1767"/>
      <c r="C137" s="1767"/>
      <c r="D137" s="1767"/>
      <c r="E137" s="1767"/>
      <c r="F137" s="1767"/>
      <c r="G137" s="1767"/>
      <c r="H137" s="1767"/>
      <c r="I137" s="1767"/>
      <c r="J137" s="1767"/>
      <c r="K137" s="1767"/>
      <c r="L137" s="1767"/>
      <c r="M137" s="1767"/>
      <c r="N137" s="1767"/>
      <c r="O137" s="1767"/>
      <c r="P137" s="1767"/>
      <c r="Q137" s="1767"/>
      <c r="R137" s="1767"/>
      <c r="S137" s="1767"/>
      <c r="T137" s="1767"/>
      <c r="U137" s="1767"/>
      <c r="V137" s="1123"/>
    </row>
    <row r="138" spans="1:22" ht="14.25" customHeight="1" x14ac:dyDescent="0.2">
      <c r="A138" s="1745" t="s">
        <v>1351</v>
      </c>
      <c r="B138" s="1745"/>
      <c r="C138" s="1745"/>
      <c r="D138" s="1745"/>
      <c r="E138" s="1745"/>
      <c r="F138" s="1745"/>
      <c r="G138" s="1745"/>
      <c r="H138" s="1745"/>
      <c r="I138" s="1745"/>
      <c r="J138" s="1745"/>
      <c r="K138" s="1745"/>
      <c r="L138" s="1745"/>
      <c r="M138" s="1745"/>
      <c r="N138" s="1745"/>
      <c r="O138" s="1745"/>
      <c r="P138" s="1745"/>
      <c r="Q138" s="1745"/>
      <c r="R138" s="1745"/>
      <c r="S138" s="1745"/>
      <c r="T138" s="1745"/>
      <c r="U138" s="1745"/>
    </row>
    <row r="139" spans="1:22" ht="15" customHeight="1" x14ac:dyDescent="0.2">
      <c r="A139" s="1774" t="s">
        <v>1418</v>
      </c>
      <c r="B139" s="1774"/>
      <c r="C139" s="1774"/>
      <c r="D139" s="1774"/>
      <c r="E139" s="1774"/>
      <c r="F139" s="1774"/>
      <c r="G139" s="1774"/>
      <c r="H139" s="1774"/>
      <c r="I139" s="1774"/>
      <c r="J139" s="1774"/>
      <c r="K139" s="1774"/>
      <c r="L139" s="1774"/>
      <c r="M139" s="1774"/>
      <c r="N139" s="1774"/>
      <c r="O139" s="1774"/>
      <c r="P139" s="1774"/>
      <c r="Q139" s="1774"/>
      <c r="R139" s="1774"/>
      <c r="S139" s="1774"/>
      <c r="T139" s="1774"/>
      <c r="U139" s="1774"/>
    </row>
    <row r="140" spans="1:22" ht="15" customHeight="1" x14ac:dyDescent="0.2">
      <c r="A140" s="1774" t="s">
        <v>1417</v>
      </c>
      <c r="B140" s="1774"/>
      <c r="C140" s="1774"/>
      <c r="D140" s="1774"/>
      <c r="E140" s="1774"/>
      <c r="F140" s="1774"/>
      <c r="G140" s="1774"/>
      <c r="H140" s="1774"/>
      <c r="I140" s="1774"/>
      <c r="J140" s="1774"/>
      <c r="K140" s="1774"/>
      <c r="L140" s="1774"/>
      <c r="M140" s="1774"/>
      <c r="N140" s="1774"/>
      <c r="O140" s="1774"/>
      <c r="P140" s="1774"/>
      <c r="Q140" s="1774"/>
      <c r="R140" s="1774"/>
      <c r="S140" s="1774"/>
      <c r="T140" s="1774"/>
      <c r="U140" s="1774"/>
    </row>
    <row r="141" spans="1:22" ht="15" customHeight="1" x14ac:dyDescent="0.2">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row>
    <row r="142" spans="1:22" x14ac:dyDescent="0.2">
      <c r="A142" s="1080"/>
      <c r="B142" s="1080"/>
      <c r="C142" s="1080"/>
      <c r="D142" s="1080"/>
      <c r="E142" s="1080"/>
      <c r="F142" s="1080"/>
      <c r="G142" s="1080"/>
      <c r="H142" s="1080"/>
      <c r="I142" s="1080"/>
      <c r="J142" s="1080"/>
      <c r="K142" s="1080"/>
      <c r="L142" s="1080"/>
      <c r="M142" s="1080"/>
      <c r="N142" s="1080"/>
      <c r="O142" s="1080"/>
      <c r="P142" s="1080"/>
      <c r="Q142" s="1080"/>
      <c r="R142" s="1080"/>
      <c r="S142" s="1080"/>
      <c r="T142" s="1080"/>
      <c r="U142" s="1080"/>
    </row>
    <row r="143" spans="1:22" ht="15" x14ac:dyDescent="0.25">
      <c r="A143" s="1080"/>
      <c r="B143" s="1080"/>
      <c r="C143" s="1080"/>
      <c r="D143" s="4"/>
      <c r="E143" s="4"/>
      <c r="F143" s="1133"/>
      <c r="G143" s="14"/>
      <c r="H143" s="14"/>
      <c r="I143" s="14"/>
      <c r="J143" s="14"/>
      <c r="K143" s="13"/>
      <c r="L143" s="13"/>
      <c r="M143" s="1135"/>
      <c r="N143" s="1135"/>
      <c r="O143" s="1135"/>
      <c r="P143" s="1135"/>
      <c r="Q143" s="1135"/>
      <c r="R143" s="1135"/>
      <c r="S143" s="1135"/>
      <c r="T143" s="1135"/>
    </row>
    <row r="144" spans="1:22" ht="15" x14ac:dyDescent="0.25">
      <c r="A144" s="1080"/>
      <c r="B144" s="1080"/>
      <c r="C144" s="1080"/>
      <c r="D144" s="4"/>
      <c r="E144" s="4"/>
      <c r="F144" s="1133"/>
      <c r="G144" s="14"/>
      <c r="H144" s="14"/>
      <c r="I144" s="14"/>
      <c r="J144" s="14"/>
      <c r="K144" s="13"/>
      <c r="L144" s="13"/>
      <c r="M144" s="1135"/>
      <c r="N144" s="1135"/>
      <c r="O144" s="1135"/>
      <c r="P144" s="1135"/>
      <c r="Q144" s="1135"/>
      <c r="R144" s="1135"/>
      <c r="S144" s="1135"/>
      <c r="T144" s="1135"/>
    </row>
    <row r="145" spans="1:20" ht="15" x14ac:dyDescent="0.25">
      <c r="A145" s="1080"/>
      <c r="B145" s="1080"/>
      <c r="C145" s="1080"/>
      <c r="D145" s="4"/>
      <c r="E145" s="4"/>
      <c r="F145" s="1133"/>
      <c r="G145" s="14"/>
      <c r="H145" s="14"/>
      <c r="I145" s="14"/>
      <c r="J145" s="14"/>
      <c r="K145" s="13"/>
      <c r="L145" s="13"/>
      <c r="M145" s="1135"/>
      <c r="N145" s="1135"/>
      <c r="O145" s="1135"/>
      <c r="P145" s="1135"/>
      <c r="Q145" s="1135"/>
      <c r="R145" s="1135"/>
      <c r="S145" s="1135"/>
      <c r="T145" s="1135"/>
    </row>
    <row r="146" spans="1:20" ht="15" x14ac:dyDescent="0.25">
      <c r="A146" s="1080"/>
      <c r="B146" s="1080"/>
      <c r="C146" s="1080"/>
      <c r="D146" s="4"/>
      <c r="E146" s="4"/>
      <c r="F146" s="1133"/>
      <c r="G146" s="14"/>
      <c r="H146" s="14"/>
      <c r="I146" s="14"/>
      <c r="J146" s="14"/>
      <c r="K146" s="13"/>
      <c r="L146" s="13"/>
      <c r="M146" s="1135"/>
      <c r="N146" s="1135"/>
      <c r="O146" s="1135"/>
      <c r="P146" s="1135"/>
      <c r="Q146" s="1135"/>
      <c r="R146" s="1135"/>
      <c r="S146" s="1135"/>
      <c r="T146" s="1135"/>
    </row>
    <row r="147" spans="1:20" ht="15" x14ac:dyDescent="0.25">
      <c r="A147" s="1080"/>
      <c r="B147" s="1080"/>
      <c r="C147" s="1080"/>
      <c r="D147" s="4"/>
      <c r="E147" s="4"/>
      <c r="F147" s="1133"/>
      <c r="G147" s="14"/>
      <c r="H147" s="14"/>
      <c r="I147" s="14"/>
      <c r="J147" s="14"/>
      <c r="K147" s="13"/>
      <c r="L147" s="13"/>
      <c r="M147" s="1135"/>
      <c r="N147" s="1135"/>
      <c r="O147" s="1135"/>
      <c r="P147" s="1135"/>
      <c r="Q147" s="1135"/>
      <c r="R147" s="1135"/>
      <c r="S147" s="1135"/>
      <c r="T147" s="1135"/>
    </row>
    <row r="148" spans="1:20" ht="15" x14ac:dyDescent="0.25">
      <c r="A148" s="1080"/>
      <c r="B148" s="1080"/>
      <c r="C148" s="1080"/>
      <c r="D148" s="4"/>
      <c r="E148" s="4"/>
      <c r="F148" s="1133"/>
      <c r="G148" s="14"/>
      <c r="H148" s="14"/>
      <c r="I148" s="14"/>
      <c r="J148" s="14"/>
      <c r="K148" s="13"/>
      <c r="L148" s="13"/>
      <c r="M148" s="1135"/>
      <c r="N148" s="1135"/>
      <c r="O148" s="1135"/>
      <c r="P148" s="1135"/>
      <c r="Q148" s="1135"/>
      <c r="R148" s="1135"/>
      <c r="S148" s="1135"/>
      <c r="T148" s="1135"/>
    </row>
    <row r="149" spans="1:20" ht="15" x14ac:dyDescent="0.25">
      <c r="A149" s="1080"/>
      <c r="B149" s="1080"/>
      <c r="C149" s="1080"/>
      <c r="D149" s="4"/>
      <c r="E149" s="4"/>
      <c r="F149" s="1133"/>
      <c r="G149" s="14"/>
      <c r="H149" s="14"/>
      <c r="I149" s="14"/>
      <c r="J149" s="14"/>
      <c r="K149" s="13"/>
      <c r="L149" s="13"/>
      <c r="M149" s="1135"/>
      <c r="N149" s="1135"/>
      <c r="O149" s="1135"/>
      <c r="P149" s="1135"/>
      <c r="Q149" s="1135"/>
      <c r="R149" s="1135"/>
      <c r="S149" s="1135"/>
      <c r="T149" s="1135"/>
    </row>
    <row r="150" spans="1:20" ht="15" x14ac:dyDescent="0.25">
      <c r="A150" s="1080"/>
      <c r="B150" s="1080"/>
      <c r="C150" s="1080"/>
      <c r="D150" s="4"/>
      <c r="E150" s="4"/>
      <c r="F150" s="1133"/>
      <c r="G150" s="14"/>
      <c r="H150" s="14"/>
      <c r="I150" s="14"/>
      <c r="J150" s="14"/>
      <c r="K150" s="13"/>
      <c r="L150" s="13"/>
      <c r="M150" s="1135"/>
      <c r="N150" s="1135"/>
      <c r="O150" s="1135"/>
      <c r="P150" s="1135"/>
      <c r="Q150" s="1135"/>
      <c r="R150" s="1135"/>
      <c r="S150" s="1135"/>
      <c r="T150" s="1135"/>
    </row>
    <row r="151" spans="1:20" ht="15" x14ac:dyDescent="0.25">
      <c r="A151" s="1080"/>
      <c r="B151" s="1080"/>
      <c r="C151" s="1080"/>
      <c r="D151" s="4"/>
      <c r="E151" s="4"/>
      <c r="F151" s="1133"/>
      <c r="G151" s="14"/>
      <c r="H151" s="14"/>
      <c r="I151" s="14"/>
      <c r="J151" s="14"/>
      <c r="K151" s="13"/>
      <c r="L151" s="13"/>
      <c r="M151" s="1135"/>
      <c r="N151" s="1135"/>
      <c r="O151" s="1135"/>
      <c r="P151" s="1135"/>
      <c r="Q151" s="1135"/>
      <c r="R151" s="1135"/>
      <c r="S151" s="1135"/>
      <c r="T151" s="1135"/>
    </row>
    <row r="152" spans="1:20" ht="15" x14ac:dyDescent="0.25">
      <c r="A152" s="1080"/>
      <c r="B152" s="1080"/>
      <c r="C152" s="1080"/>
      <c r="D152" s="4"/>
      <c r="E152" s="4"/>
      <c r="F152" s="1133"/>
      <c r="G152" s="14"/>
      <c r="H152" s="14"/>
      <c r="I152" s="14"/>
      <c r="J152" s="14"/>
      <c r="K152" s="13"/>
      <c r="L152" s="13"/>
      <c r="M152" s="1135"/>
      <c r="N152" s="1135"/>
      <c r="O152" s="1135"/>
      <c r="P152" s="1135"/>
      <c r="Q152" s="1135"/>
      <c r="R152" s="1135"/>
      <c r="S152" s="1135"/>
      <c r="T152" s="1135"/>
    </row>
    <row r="153" spans="1:20" ht="15" x14ac:dyDescent="0.25">
      <c r="A153" s="1080"/>
      <c r="B153" s="1080"/>
      <c r="C153" s="1080"/>
      <c r="D153" s="4"/>
      <c r="E153" s="4"/>
      <c r="F153" s="1133"/>
      <c r="G153" s="14"/>
      <c r="H153" s="14"/>
      <c r="I153" s="14"/>
      <c r="J153" s="14"/>
      <c r="K153" s="13"/>
      <c r="L153" s="13"/>
      <c r="M153" s="1135"/>
      <c r="N153" s="1135"/>
      <c r="O153" s="1135"/>
      <c r="P153" s="1135"/>
      <c r="Q153" s="1135"/>
      <c r="R153" s="1135"/>
      <c r="S153" s="1135"/>
      <c r="T153" s="1135"/>
    </row>
    <row r="154" spans="1:20" ht="15" x14ac:dyDescent="0.25">
      <c r="A154" s="1080"/>
      <c r="B154" s="1080"/>
      <c r="C154" s="1080"/>
      <c r="D154" s="4"/>
      <c r="E154" s="4"/>
      <c r="F154" s="1133"/>
      <c r="G154" s="14"/>
      <c r="H154" s="14"/>
      <c r="I154" s="14"/>
      <c r="J154" s="14"/>
      <c r="K154" s="13"/>
      <c r="L154" s="13"/>
      <c r="M154" s="1135"/>
      <c r="N154" s="1135"/>
      <c r="O154" s="1135"/>
      <c r="P154" s="1135"/>
      <c r="Q154" s="1135"/>
      <c r="R154" s="1135"/>
      <c r="S154" s="1135"/>
      <c r="T154" s="1135"/>
    </row>
    <row r="155" spans="1:20" ht="15" x14ac:dyDescent="0.25">
      <c r="A155" s="1080"/>
      <c r="B155" s="1080"/>
      <c r="C155" s="1080"/>
      <c r="D155" s="4"/>
      <c r="E155" s="4"/>
      <c r="F155" s="1133"/>
      <c r="G155" s="14"/>
      <c r="H155" s="14"/>
      <c r="I155" s="14"/>
      <c r="J155" s="14"/>
      <c r="K155" s="13"/>
      <c r="L155" s="13"/>
      <c r="M155" s="1135"/>
      <c r="N155" s="1135"/>
      <c r="O155" s="1135"/>
      <c r="P155" s="1135"/>
      <c r="Q155" s="1135"/>
      <c r="R155" s="1135"/>
      <c r="S155" s="1135"/>
      <c r="T155" s="1135"/>
    </row>
    <row r="156" spans="1:20" ht="15" x14ac:dyDescent="0.25">
      <c r="A156" s="1080"/>
      <c r="B156" s="1080"/>
      <c r="C156" s="1080"/>
      <c r="D156" s="4"/>
      <c r="E156" s="4"/>
      <c r="F156" s="1133"/>
      <c r="G156" s="14"/>
      <c r="H156" s="14"/>
      <c r="I156" s="14"/>
      <c r="J156" s="14"/>
      <c r="K156" s="13"/>
      <c r="L156" s="13"/>
      <c r="M156" s="1135"/>
      <c r="N156" s="1135"/>
      <c r="O156" s="1135"/>
      <c r="P156" s="1135"/>
      <c r="Q156" s="1135"/>
      <c r="R156" s="1135"/>
      <c r="S156" s="1135"/>
      <c r="T156" s="1135"/>
    </row>
    <row r="157" spans="1:20" ht="15" x14ac:dyDescent="0.25">
      <c r="A157" s="1080"/>
      <c r="B157" s="1080"/>
      <c r="C157" s="1080"/>
      <c r="D157" s="4"/>
      <c r="E157" s="4"/>
      <c r="F157" s="1133"/>
      <c r="G157" s="14"/>
      <c r="H157" s="14"/>
      <c r="I157" s="14"/>
      <c r="J157" s="14"/>
      <c r="K157" s="13"/>
      <c r="L157" s="13"/>
      <c r="M157" s="1135"/>
      <c r="N157" s="1135"/>
      <c r="O157" s="1135"/>
      <c r="P157" s="1135"/>
      <c r="Q157" s="1135"/>
      <c r="R157" s="1135"/>
      <c r="S157" s="1135"/>
      <c r="T157" s="1135"/>
    </row>
    <row r="158" spans="1:20" ht="15" x14ac:dyDescent="0.25">
      <c r="A158" s="1080"/>
      <c r="B158" s="1080"/>
      <c r="C158" s="1080"/>
      <c r="D158" s="4"/>
      <c r="E158" s="4"/>
      <c r="F158" s="1133"/>
      <c r="G158" s="14"/>
      <c r="H158" s="14"/>
      <c r="I158" s="14"/>
      <c r="J158" s="14"/>
      <c r="K158" s="13"/>
      <c r="L158" s="13"/>
      <c r="M158" s="1135"/>
      <c r="N158" s="1135"/>
      <c r="O158" s="1135"/>
      <c r="P158" s="1135"/>
      <c r="Q158" s="1135"/>
      <c r="R158" s="1135"/>
      <c r="S158" s="1135"/>
      <c r="T158" s="1135"/>
    </row>
    <row r="159" spans="1:20" ht="15" x14ac:dyDescent="0.25">
      <c r="A159" s="1080"/>
      <c r="B159" s="1080"/>
      <c r="C159" s="1080"/>
      <c r="D159" s="4"/>
      <c r="E159" s="4"/>
      <c r="F159" s="1133"/>
      <c r="G159" s="14"/>
      <c r="H159" s="14"/>
      <c r="I159" s="14"/>
      <c r="J159" s="14"/>
      <c r="K159" s="13"/>
      <c r="L159" s="13"/>
      <c r="M159" s="1135"/>
      <c r="N159" s="1135"/>
      <c r="O159" s="1135"/>
      <c r="P159" s="1135"/>
      <c r="Q159" s="1135"/>
      <c r="R159" s="1135"/>
      <c r="S159" s="1135"/>
      <c r="T159" s="1135"/>
    </row>
    <row r="160" spans="1:20" ht="15" x14ac:dyDescent="0.25">
      <c r="A160" s="1080"/>
      <c r="B160" s="1080"/>
      <c r="C160" s="1080"/>
      <c r="D160" s="4"/>
      <c r="E160" s="4"/>
      <c r="F160" s="1133"/>
      <c r="G160" s="14"/>
      <c r="H160" s="14"/>
      <c r="I160" s="14"/>
      <c r="J160" s="14"/>
      <c r="K160" s="13"/>
      <c r="L160" s="13"/>
      <c r="M160" s="1135"/>
      <c r="N160" s="1135"/>
      <c r="O160" s="1135"/>
      <c r="P160" s="1135"/>
      <c r="Q160" s="1135"/>
      <c r="R160" s="1135"/>
      <c r="S160" s="1135"/>
      <c r="T160" s="1135"/>
    </row>
    <row r="161" spans="1:22" ht="15" x14ac:dyDescent="0.25">
      <c r="A161" s="1080"/>
      <c r="B161" s="1080"/>
      <c r="C161" s="1080"/>
      <c r="D161" s="4"/>
      <c r="E161" s="4"/>
      <c r="F161" s="1133"/>
      <c r="G161" s="14"/>
      <c r="H161" s="14"/>
      <c r="I161" s="14"/>
      <c r="J161" s="14"/>
      <c r="K161" s="13"/>
      <c r="L161" s="13"/>
      <c r="M161" s="1135"/>
      <c r="N161" s="1135"/>
      <c r="O161" s="1135"/>
      <c r="P161" s="1135"/>
      <c r="Q161" s="1135"/>
      <c r="R161" s="1135"/>
      <c r="S161" s="1135"/>
      <c r="T161" s="1135"/>
    </row>
    <row r="162" spans="1:22" ht="15" x14ac:dyDescent="0.25">
      <c r="A162" s="1080"/>
      <c r="B162" s="1080"/>
      <c r="C162" s="1080"/>
      <c r="D162" s="4"/>
      <c r="E162" s="4"/>
      <c r="F162" s="1133"/>
      <c r="G162" s="14"/>
      <c r="H162" s="14"/>
      <c r="I162" s="14"/>
      <c r="J162" s="14"/>
      <c r="K162" s="13"/>
      <c r="L162" s="13"/>
      <c r="M162" s="1135"/>
      <c r="N162" s="1135"/>
      <c r="O162" s="1135"/>
      <c r="P162" s="1135"/>
      <c r="Q162" s="1135"/>
      <c r="R162" s="1135"/>
      <c r="S162" s="1135"/>
      <c r="T162" s="1135"/>
    </row>
    <row r="163" spans="1:22" ht="15" x14ac:dyDescent="0.25">
      <c r="A163" s="1080"/>
      <c r="B163" s="1080"/>
      <c r="C163" s="1080"/>
      <c r="D163" s="4"/>
      <c r="E163" s="4"/>
      <c r="F163" s="1133"/>
      <c r="G163" s="14"/>
      <c r="H163" s="14"/>
      <c r="I163" s="14"/>
      <c r="J163" s="14"/>
      <c r="K163" s="13"/>
      <c r="L163" s="13"/>
      <c r="M163" s="1135"/>
      <c r="N163" s="1135"/>
      <c r="O163" s="1135"/>
      <c r="P163" s="1135"/>
      <c r="Q163" s="1135"/>
      <c r="R163" s="1135"/>
      <c r="S163" s="1135"/>
      <c r="T163" s="1135"/>
    </row>
    <row r="164" spans="1:22" ht="15" x14ac:dyDescent="0.25">
      <c r="A164" s="1080"/>
      <c r="B164" s="1080"/>
      <c r="C164" s="1080"/>
      <c r="D164" s="4"/>
      <c r="E164" s="4"/>
      <c r="F164" s="1133"/>
      <c r="G164" s="14"/>
      <c r="H164" s="14"/>
      <c r="I164" s="14"/>
      <c r="J164" s="14"/>
      <c r="K164" s="13"/>
      <c r="L164" s="13"/>
      <c r="M164" s="1135"/>
      <c r="N164" s="1135"/>
      <c r="O164" s="1135"/>
      <c r="P164" s="1135"/>
      <c r="Q164" s="1135"/>
      <c r="R164" s="1135"/>
      <c r="S164" s="1135"/>
      <c r="T164" s="1135"/>
    </row>
    <row r="165" spans="1:22" ht="15" x14ac:dyDescent="0.25">
      <c r="A165" s="1080"/>
      <c r="B165" s="1080"/>
      <c r="C165" s="1080"/>
      <c r="D165" s="4"/>
      <c r="E165" s="4"/>
      <c r="F165" s="1133"/>
      <c r="G165" s="14"/>
      <c r="H165" s="14"/>
      <c r="I165" s="14"/>
      <c r="J165" s="14"/>
      <c r="K165" s="13"/>
      <c r="L165" s="13"/>
      <c r="M165" s="1135"/>
      <c r="N165" s="1135"/>
      <c r="O165" s="1135"/>
      <c r="P165" s="1135"/>
      <c r="Q165" s="1135"/>
      <c r="R165" s="1135"/>
      <c r="S165" s="1135"/>
      <c r="T165" s="1135"/>
    </row>
    <row r="166" spans="1:22" ht="15" x14ac:dyDescent="0.25">
      <c r="A166" s="1080"/>
      <c r="B166" s="1080"/>
      <c r="C166" s="1080"/>
      <c r="D166" s="4"/>
      <c r="E166" s="4"/>
      <c r="F166" s="1133"/>
      <c r="G166" s="14"/>
      <c r="H166" s="14"/>
      <c r="I166" s="14"/>
      <c r="J166" s="14"/>
      <c r="K166" s="13"/>
      <c r="L166" s="13"/>
      <c r="M166" s="1135"/>
      <c r="N166" s="1135"/>
      <c r="O166" s="1135"/>
      <c r="P166" s="1135"/>
      <c r="Q166" s="1135"/>
      <c r="R166" s="1135"/>
      <c r="S166" s="1135"/>
      <c r="T166" s="1135"/>
    </row>
    <row r="167" spans="1:22" ht="15" x14ac:dyDescent="0.25">
      <c r="A167" s="1080"/>
      <c r="B167" s="1080"/>
      <c r="C167" s="1080"/>
      <c r="D167" s="4"/>
      <c r="E167" s="4"/>
      <c r="F167" s="1133"/>
      <c r="G167" s="14"/>
      <c r="H167" s="14"/>
      <c r="I167" s="14"/>
      <c r="J167" s="14"/>
      <c r="K167" s="13"/>
      <c r="L167" s="13"/>
      <c r="M167" s="1135"/>
      <c r="N167" s="1135"/>
      <c r="O167" s="1135"/>
      <c r="P167" s="1135"/>
      <c r="Q167" s="1135"/>
      <c r="R167" s="1135"/>
      <c r="S167" s="1135"/>
      <c r="T167" s="1135"/>
    </row>
    <row r="168" spans="1:22" ht="15" x14ac:dyDescent="0.25">
      <c r="A168" s="1080"/>
      <c r="B168" s="1080"/>
      <c r="C168" s="1080"/>
      <c r="D168" s="4"/>
      <c r="E168" s="4"/>
      <c r="F168" s="1133"/>
      <c r="G168" s="14"/>
      <c r="H168" s="14"/>
      <c r="I168" s="14"/>
      <c r="J168" s="14"/>
      <c r="K168" s="13"/>
      <c r="L168" s="13"/>
      <c r="M168" s="1135"/>
      <c r="N168" s="1135"/>
      <c r="O168" s="1135"/>
      <c r="P168" s="1135"/>
      <c r="Q168" s="1135"/>
      <c r="R168" s="1135"/>
      <c r="S168" s="1135"/>
      <c r="T168" s="1135"/>
    </row>
    <row r="169" spans="1:22" ht="15" x14ac:dyDescent="0.25">
      <c r="A169" s="1080"/>
      <c r="B169" s="1080"/>
      <c r="C169" s="1080"/>
      <c r="D169" s="4"/>
      <c r="E169" s="4"/>
      <c r="F169" s="1133"/>
      <c r="G169" s="14"/>
      <c r="H169" s="14"/>
      <c r="I169" s="14"/>
      <c r="J169" s="14"/>
      <c r="K169" s="13"/>
      <c r="L169" s="13"/>
      <c r="M169" s="1135"/>
      <c r="N169" s="1135"/>
      <c r="O169" s="1135"/>
      <c r="P169" s="1135"/>
      <c r="Q169" s="1135"/>
      <c r="R169" s="1135"/>
      <c r="S169" s="1135"/>
      <c r="T169" s="1135"/>
    </row>
    <row r="170" spans="1:22" ht="15" x14ac:dyDescent="0.25">
      <c r="A170" s="1080"/>
      <c r="B170" s="1080"/>
      <c r="C170" s="1080"/>
      <c r="D170" s="4"/>
      <c r="E170" s="4"/>
      <c r="F170" s="1133"/>
      <c r="G170" s="14"/>
      <c r="H170" s="14"/>
      <c r="I170" s="14"/>
      <c r="J170" s="14"/>
      <c r="K170" s="13"/>
      <c r="L170" s="13"/>
      <c r="M170" s="1135"/>
      <c r="N170" s="1135"/>
      <c r="O170" s="1135"/>
      <c r="P170" s="1135"/>
      <c r="Q170" s="1135"/>
      <c r="R170" s="1135"/>
      <c r="S170" s="1135"/>
      <c r="T170" s="1135"/>
    </row>
    <row r="171" spans="1:22" ht="15" x14ac:dyDescent="0.25">
      <c r="A171" s="1080"/>
      <c r="B171" s="1080"/>
      <c r="C171" s="1080"/>
      <c r="D171" s="4"/>
      <c r="E171" s="4"/>
      <c r="F171" s="1133"/>
      <c r="G171" s="14"/>
      <c r="H171" s="14"/>
      <c r="I171" s="14"/>
      <c r="J171" s="14"/>
      <c r="K171" s="13"/>
      <c r="L171" s="13"/>
      <c r="M171" s="1135"/>
      <c r="N171" s="1135"/>
      <c r="O171" s="1135"/>
      <c r="P171" s="1135"/>
      <c r="Q171" s="1135"/>
      <c r="R171" s="1135"/>
      <c r="S171" s="1135"/>
      <c r="T171" s="1135"/>
    </row>
    <row r="172" spans="1:22" ht="15" x14ac:dyDescent="0.25">
      <c r="A172" s="1080"/>
      <c r="B172" s="1080"/>
      <c r="C172" s="1080"/>
      <c r="D172" s="4"/>
      <c r="E172" s="4"/>
      <c r="F172" s="1133"/>
      <c r="G172" s="14"/>
      <c r="H172" s="14"/>
      <c r="I172" s="14"/>
      <c r="J172" s="14"/>
      <c r="K172" s="13"/>
      <c r="L172" s="13"/>
      <c r="M172" s="1135"/>
      <c r="N172" s="1135"/>
      <c r="O172" s="1135"/>
      <c r="P172" s="1135"/>
      <c r="Q172" s="1135"/>
      <c r="R172" s="1135"/>
      <c r="S172" s="1135"/>
      <c r="T172" s="1135"/>
    </row>
    <row r="174" spans="1:22" x14ac:dyDescent="0.2">
      <c r="A174" s="1774"/>
      <c r="B174" s="1774"/>
      <c r="C174" s="1774"/>
      <c r="D174" s="1774"/>
      <c r="E174" s="1774"/>
      <c r="F174" s="1774"/>
      <c r="G174" s="1774"/>
      <c r="H174" s="1774"/>
      <c r="I174" s="1774"/>
      <c r="J174" s="1774"/>
      <c r="K174" s="1774"/>
      <c r="L174" s="1774"/>
      <c r="M174" s="1774"/>
      <c r="N174" s="1774"/>
      <c r="O174" s="1774"/>
      <c r="P174" s="1774"/>
      <c r="Q174" s="1774"/>
      <c r="R174" s="1774"/>
      <c r="S174" s="1774"/>
      <c r="T174" s="1774"/>
      <c r="U174" s="1774"/>
      <c r="V174" s="1774"/>
    </row>
    <row r="175" spans="1:22" x14ac:dyDescent="0.2">
      <c r="A175" s="1059"/>
      <c r="B175" s="1059"/>
      <c r="C175" s="1059"/>
      <c r="D175" s="1059"/>
      <c r="E175" s="1059"/>
      <c r="F175" s="1059"/>
      <c r="G175" s="1059"/>
      <c r="H175" s="1059"/>
      <c r="I175" s="1059"/>
      <c r="J175" s="1059"/>
      <c r="K175" s="1059"/>
      <c r="L175" s="1059"/>
      <c r="M175" s="1081"/>
      <c r="N175" s="1059"/>
      <c r="O175" s="1059"/>
      <c r="P175" s="1059"/>
      <c r="Q175" s="1059"/>
      <c r="R175" s="1059"/>
      <c r="S175" s="1059"/>
      <c r="T175" s="1059"/>
      <c r="U175" s="1059"/>
      <c r="V175" s="1059"/>
    </row>
    <row r="176" spans="1:22" x14ac:dyDescent="0.2">
      <c r="A176" s="1774"/>
      <c r="B176" s="1774"/>
      <c r="C176" s="1774"/>
      <c r="D176" s="1774"/>
      <c r="E176" s="1774"/>
      <c r="F176" s="1774"/>
      <c r="G176" s="1774"/>
      <c r="H176" s="1774"/>
      <c r="I176" s="1774"/>
      <c r="J176" s="1774"/>
      <c r="K176" s="1774"/>
      <c r="L176" s="1774"/>
      <c r="M176" s="1774"/>
      <c r="N176" s="1774"/>
      <c r="O176" s="1774"/>
      <c r="P176" s="1774"/>
      <c r="Q176" s="1774"/>
      <c r="R176" s="1774"/>
      <c r="S176" s="1774"/>
      <c r="T176" s="1774"/>
      <c r="U176" s="1774"/>
      <c r="V176" s="1774"/>
    </row>
    <row r="177" spans="1:22" x14ac:dyDescent="0.2">
      <c r="A177" s="1084"/>
      <c r="B177" s="1084"/>
      <c r="C177" s="1084"/>
      <c r="D177" s="1084"/>
      <c r="E177" s="1084"/>
      <c r="F177" s="1084"/>
      <c r="G177" s="1084"/>
      <c r="H177" s="1084"/>
      <c r="I177" s="1084"/>
      <c r="J177" s="1084"/>
      <c r="K177" s="1084"/>
      <c r="L177" s="1084"/>
      <c r="M177" s="21"/>
      <c r="N177" s="1084"/>
      <c r="O177" s="1084"/>
      <c r="P177" s="1084"/>
      <c r="Q177" s="1084"/>
      <c r="R177" s="1084"/>
      <c r="S177" s="1084"/>
      <c r="T177" s="1084"/>
      <c r="U177" s="1084"/>
      <c r="V177" s="1084"/>
    </row>
    <row r="178" spans="1:22" x14ac:dyDescent="0.2">
      <c r="A178" s="1774"/>
      <c r="B178" s="1774"/>
      <c r="C178" s="1774"/>
      <c r="D178" s="1774"/>
      <c r="E178" s="1774"/>
      <c r="F178" s="1774"/>
      <c r="G178" s="1774"/>
      <c r="H178" s="1774"/>
      <c r="I178" s="1774"/>
      <c r="J178" s="1774"/>
      <c r="K178" s="1774"/>
      <c r="L178" s="1774"/>
      <c r="M178" s="1774"/>
      <c r="N178" s="1774"/>
      <c r="O178" s="1774"/>
      <c r="P178" s="1774"/>
      <c r="Q178" s="1774"/>
      <c r="R178" s="1774"/>
      <c r="S178" s="1774"/>
      <c r="T178" s="1774"/>
      <c r="U178" s="1774"/>
      <c r="V178" s="1774"/>
    </row>
    <row r="179" spans="1:22" x14ac:dyDescent="0.2">
      <c r="A179" s="1746"/>
      <c r="B179" s="1746"/>
      <c r="C179" s="1746"/>
      <c r="D179" s="1746"/>
      <c r="E179" s="1746"/>
      <c r="F179" s="1746"/>
      <c r="G179" s="1746"/>
      <c r="H179" s="1746"/>
      <c r="I179" s="1746"/>
      <c r="J179" s="1746"/>
      <c r="K179" s="1746"/>
      <c r="L179" s="1746"/>
      <c r="M179" s="1746"/>
      <c r="N179" s="1746"/>
      <c r="O179" s="1746"/>
      <c r="P179" s="1746"/>
      <c r="Q179" s="1746"/>
      <c r="R179" s="1746"/>
      <c r="S179" s="1746"/>
      <c r="T179" s="1746"/>
      <c r="U179" s="1746"/>
      <c r="V179" s="1746"/>
    </row>
    <row r="180" spans="1:22" x14ac:dyDescent="0.2">
      <c r="A180" s="1746"/>
      <c r="B180" s="1746"/>
      <c r="C180" s="1746"/>
      <c r="D180" s="1746"/>
      <c r="E180" s="1746"/>
      <c r="F180" s="1746"/>
      <c r="G180" s="1746"/>
      <c r="H180" s="1746"/>
      <c r="I180" s="1746"/>
      <c r="J180" s="1746"/>
      <c r="K180" s="1746"/>
      <c r="L180" s="1746"/>
      <c r="M180" s="1746"/>
      <c r="N180" s="1746"/>
      <c r="O180" s="1746"/>
      <c r="P180" s="1746"/>
      <c r="Q180" s="1746"/>
      <c r="R180" s="1746"/>
      <c r="S180" s="1746"/>
      <c r="T180" s="1746"/>
      <c r="U180" s="1746"/>
      <c r="V180" s="1746"/>
    </row>
    <row r="181" spans="1:22" x14ac:dyDescent="0.2">
      <c r="A181" s="1746"/>
      <c r="B181" s="1746"/>
      <c r="C181" s="1746"/>
      <c r="D181" s="1746"/>
      <c r="E181" s="1746"/>
      <c r="F181" s="1746"/>
      <c r="G181" s="1746"/>
      <c r="H181" s="1746"/>
      <c r="I181" s="1746"/>
      <c r="J181" s="1746"/>
      <c r="K181" s="1746"/>
      <c r="L181" s="1746"/>
      <c r="M181" s="1746"/>
      <c r="N181" s="1746"/>
      <c r="O181" s="1746"/>
      <c r="P181" s="1746"/>
      <c r="Q181" s="1746"/>
      <c r="R181" s="1746"/>
      <c r="S181" s="1746"/>
      <c r="T181" s="1746"/>
      <c r="U181" s="1746"/>
      <c r="V181" s="1746"/>
    </row>
    <row r="182" spans="1:22" x14ac:dyDescent="0.2">
      <c r="A182" s="1059"/>
      <c r="B182" s="1059"/>
      <c r="C182" s="1059"/>
      <c r="D182" s="1059"/>
      <c r="E182" s="1059"/>
      <c r="F182" s="1059"/>
      <c r="G182" s="1059"/>
      <c r="H182" s="1059"/>
      <c r="I182" s="1059"/>
      <c r="J182" s="1059"/>
      <c r="K182" s="1059"/>
      <c r="L182" s="1059"/>
      <c r="M182" s="1081"/>
      <c r="N182" s="1059"/>
      <c r="O182" s="1059"/>
      <c r="P182" s="1059"/>
      <c r="Q182" s="1059"/>
      <c r="R182" s="1059"/>
      <c r="S182" s="1059"/>
      <c r="T182" s="1059"/>
      <c r="U182" s="1059"/>
      <c r="V182" s="1059"/>
    </row>
    <row r="183" spans="1:22" x14ac:dyDescent="0.2">
      <c r="A183" s="1746"/>
      <c r="B183" s="1746"/>
      <c r="C183" s="1746"/>
      <c r="D183" s="1746"/>
      <c r="E183" s="1746"/>
      <c r="F183" s="1746"/>
      <c r="G183" s="1746"/>
      <c r="H183" s="1746"/>
      <c r="I183" s="1746"/>
      <c r="J183" s="1746"/>
      <c r="K183" s="1746"/>
      <c r="L183" s="1746"/>
      <c r="M183" s="1746"/>
      <c r="N183" s="1746"/>
      <c r="O183" s="1746"/>
      <c r="P183" s="1746"/>
      <c r="Q183" s="1746"/>
      <c r="R183" s="1746"/>
      <c r="S183" s="1746"/>
      <c r="T183" s="1746"/>
      <c r="U183" s="1746"/>
      <c r="V183" s="1746"/>
    </row>
    <row r="184" spans="1:22" x14ac:dyDescent="0.2">
      <c r="A184" s="1746"/>
      <c r="B184" s="1746"/>
      <c r="C184" s="1746"/>
      <c r="D184" s="1746"/>
      <c r="E184" s="1746"/>
      <c r="F184" s="1746"/>
      <c r="G184" s="1746"/>
      <c r="H184" s="1746"/>
      <c r="I184" s="1746"/>
      <c r="J184" s="1746"/>
      <c r="K184" s="1746"/>
      <c r="L184" s="1746"/>
      <c r="M184" s="1746"/>
      <c r="N184" s="1746"/>
      <c r="O184" s="1746"/>
      <c r="P184" s="1746"/>
      <c r="Q184" s="1746"/>
      <c r="R184" s="1746"/>
      <c r="S184" s="1746"/>
      <c r="T184" s="1746"/>
      <c r="U184" s="1746"/>
      <c r="V184" s="1746"/>
    </row>
    <row r="185" spans="1:22" x14ac:dyDescent="0.2">
      <c r="A185" s="1746"/>
      <c r="B185" s="1746"/>
      <c r="C185" s="1746"/>
      <c r="D185" s="1746"/>
      <c r="E185" s="1746"/>
      <c r="F185" s="1746"/>
      <c r="G185" s="1746"/>
      <c r="H185" s="1746"/>
      <c r="I185" s="1746"/>
      <c r="J185" s="1746"/>
      <c r="K185" s="1746"/>
      <c r="L185" s="1746"/>
      <c r="M185" s="1746"/>
      <c r="N185" s="1746"/>
      <c r="O185" s="1746"/>
      <c r="P185" s="1746"/>
      <c r="Q185" s="1746"/>
      <c r="R185" s="1746"/>
      <c r="S185" s="1746"/>
      <c r="T185" s="1746"/>
      <c r="U185" s="1746"/>
      <c r="V185" s="1746"/>
    </row>
    <row r="186" spans="1:22" x14ac:dyDescent="0.2">
      <c r="A186" s="1084"/>
      <c r="B186" s="1084"/>
      <c r="C186" s="1084"/>
      <c r="D186" s="1084"/>
      <c r="E186" s="1084"/>
      <c r="F186" s="1084"/>
      <c r="G186" s="1084"/>
      <c r="H186" s="1084"/>
      <c r="I186" s="1084"/>
      <c r="J186" s="1084"/>
      <c r="K186" s="1084"/>
      <c r="L186" s="1084"/>
      <c r="M186" s="21"/>
      <c r="N186" s="1084"/>
      <c r="O186" s="1084"/>
      <c r="P186" s="1084"/>
      <c r="Q186" s="1084"/>
      <c r="R186" s="1084"/>
      <c r="S186" s="1084"/>
      <c r="T186" s="1084"/>
      <c r="U186" s="1084"/>
      <c r="V186" s="1084"/>
    </row>
    <row r="187" spans="1:22" x14ac:dyDescent="0.2">
      <c r="A187" s="1774"/>
      <c r="B187" s="1774"/>
      <c r="C187" s="1774"/>
      <c r="D187" s="1774"/>
      <c r="E187" s="1774"/>
      <c r="F187" s="1774"/>
      <c r="G187" s="1774"/>
      <c r="H187" s="1774"/>
      <c r="I187" s="1774"/>
      <c r="J187" s="1774"/>
      <c r="K187" s="1774"/>
      <c r="L187" s="1774"/>
      <c r="M187" s="1774"/>
      <c r="N187" s="1774"/>
      <c r="O187" s="1774"/>
      <c r="P187" s="1774"/>
      <c r="Q187" s="1774"/>
      <c r="R187" s="1774"/>
      <c r="S187" s="1774"/>
      <c r="T187" s="1774"/>
      <c r="U187" s="1774"/>
      <c r="V187" s="1774"/>
    </row>
    <row r="188" spans="1:22" x14ac:dyDescent="0.2">
      <c r="A188" s="1746"/>
      <c r="B188" s="1746"/>
      <c r="C188" s="1746"/>
      <c r="D188" s="1746"/>
      <c r="E188" s="1746"/>
      <c r="F188" s="1746"/>
      <c r="G188" s="1746"/>
      <c r="H188" s="1746"/>
      <c r="I188" s="1746"/>
      <c r="J188" s="1746"/>
      <c r="K188" s="1746"/>
      <c r="L188" s="1746"/>
      <c r="M188" s="1746"/>
      <c r="N188" s="1746"/>
      <c r="O188" s="1746"/>
      <c r="P188" s="1746"/>
      <c r="Q188" s="1746"/>
      <c r="R188" s="1746"/>
      <c r="S188" s="1746"/>
      <c r="T188" s="1746"/>
      <c r="U188" s="1746"/>
      <c r="V188" s="1746"/>
    </row>
    <row r="189" spans="1:22" x14ac:dyDescent="0.2">
      <c r="A189" s="1746"/>
      <c r="B189" s="1746"/>
      <c r="C189" s="1746"/>
      <c r="D189" s="1746"/>
      <c r="E189" s="1746"/>
      <c r="F189" s="1746"/>
      <c r="G189" s="1746"/>
      <c r="H189" s="1746"/>
      <c r="I189" s="1746"/>
      <c r="J189" s="1746"/>
      <c r="K189" s="1746"/>
      <c r="L189" s="1746"/>
      <c r="M189" s="1746"/>
      <c r="N189" s="1746"/>
      <c r="O189" s="1746"/>
      <c r="P189" s="1746"/>
      <c r="Q189" s="1746"/>
      <c r="R189" s="1746"/>
      <c r="S189" s="1746"/>
      <c r="T189" s="1746"/>
      <c r="U189" s="1746"/>
      <c r="V189" s="1746"/>
    </row>
    <row r="190" spans="1:22" x14ac:dyDescent="0.2">
      <c r="A190" s="1059"/>
      <c r="B190" s="1059"/>
      <c r="C190" s="1059"/>
      <c r="D190" s="1059"/>
      <c r="E190" s="1059"/>
      <c r="F190" s="1059"/>
      <c r="G190" s="1059"/>
      <c r="H190" s="1059"/>
      <c r="I190" s="1059"/>
      <c r="J190" s="1059"/>
      <c r="K190" s="1059"/>
      <c r="L190" s="1059"/>
      <c r="M190" s="1081"/>
      <c r="N190" s="1059"/>
      <c r="O190" s="1059"/>
      <c r="P190" s="1059"/>
      <c r="Q190" s="1059"/>
      <c r="R190" s="1059"/>
      <c r="S190" s="1059"/>
      <c r="T190" s="1059"/>
      <c r="U190" s="1059"/>
      <c r="V190" s="1059"/>
    </row>
    <row r="191" spans="1:22" x14ac:dyDescent="0.2">
      <c r="A191" s="1746"/>
      <c r="B191" s="1746"/>
      <c r="C191" s="1746"/>
      <c r="D191" s="1746"/>
      <c r="E191" s="1746"/>
      <c r="F191" s="1746"/>
      <c r="G191" s="1746"/>
      <c r="H191" s="1746"/>
      <c r="I191" s="1746"/>
      <c r="J191" s="1746"/>
      <c r="K191" s="1746"/>
      <c r="L191" s="1746"/>
      <c r="M191" s="1746"/>
      <c r="N191" s="1746"/>
      <c r="O191" s="1746"/>
      <c r="P191" s="1746"/>
      <c r="Q191" s="1746"/>
      <c r="R191" s="1746"/>
      <c r="S191" s="1746"/>
      <c r="T191" s="1746"/>
      <c r="U191" s="1746"/>
      <c r="V191" s="1746"/>
    </row>
    <row r="192" spans="1:22" x14ac:dyDescent="0.2">
      <c r="A192" s="1059"/>
      <c r="B192" s="1059"/>
      <c r="C192" s="1059"/>
      <c r="D192" s="1059"/>
      <c r="E192" s="1059"/>
      <c r="F192" s="1059"/>
      <c r="G192" s="1059"/>
      <c r="H192" s="1059"/>
      <c r="I192" s="1059"/>
      <c r="J192" s="1059"/>
      <c r="K192" s="1059"/>
      <c r="L192" s="1059"/>
      <c r="M192" s="1081"/>
      <c r="N192" s="1059"/>
      <c r="O192" s="1059"/>
      <c r="P192" s="1059"/>
      <c r="Q192" s="1059"/>
      <c r="R192" s="1059"/>
      <c r="S192" s="1059"/>
      <c r="T192" s="1059"/>
      <c r="U192" s="1059"/>
      <c r="V192" s="1059"/>
    </row>
    <row r="193" spans="1:22" x14ac:dyDescent="0.2">
      <c r="A193" s="1746"/>
      <c r="B193" s="1746"/>
      <c r="C193" s="1746"/>
      <c r="D193" s="1746"/>
      <c r="E193" s="1746"/>
      <c r="F193" s="1746"/>
      <c r="G193" s="1746"/>
      <c r="H193" s="1746"/>
      <c r="I193" s="1746"/>
      <c r="J193" s="1746"/>
      <c r="K193" s="1746"/>
      <c r="L193" s="1746"/>
      <c r="M193" s="1746"/>
      <c r="N193" s="1746"/>
      <c r="O193" s="1746"/>
      <c r="P193" s="1746"/>
      <c r="Q193" s="1746"/>
      <c r="R193" s="1746"/>
      <c r="S193" s="1746"/>
      <c r="T193" s="1746"/>
      <c r="U193" s="1746"/>
      <c r="V193" s="1746"/>
    </row>
    <row r="194" spans="1:22" x14ac:dyDescent="0.2">
      <c r="A194" s="1746"/>
      <c r="B194" s="1746"/>
      <c r="C194" s="1746"/>
      <c r="D194" s="1746"/>
      <c r="E194" s="1746"/>
      <c r="F194" s="1746"/>
      <c r="G194" s="1746"/>
      <c r="H194" s="1746"/>
      <c r="I194" s="1746"/>
      <c r="J194" s="1746"/>
      <c r="K194" s="1746"/>
      <c r="L194" s="1746"/>
      <c r="M194" s="1746"/>
      <c r="N194" s="1746"/>
      <c r="O194" s="1746"/>
      <c r="P194" s="1746"/>
      <c r="Q194" s="1746"/>
      <c r="R194" s="1746"/>
      <c r="S194" s="1746"/>
      <c r="T194" s="1746"/>
      <c r="U194" s="1746"/>
      <c r="V194" s="1746"/>
    </row>
    <row r="195" spans="1:22" x14ac:dyDescent="0.2">
      <c r="A195" s="1059"/>
      <c r="B195" s="1059"/>
      <c r="C195" s="1059"/>
      <c r="D195" s="1059"/>
      <c r="E195" s="1059"/>
      <c r="F195" s="1059"/>
      <c r="G195" s="1059"/>
      <c r="H195" s="1059"/>
      <c r="I195" s="1059"/>
      <c r="J195" s="1059"/>
      <c r="K195" s="1059"/>
      <c r="L195" s="1059"/>
      <c r="M195" s="1081"/>
      <c r="N195" s="1059"/>
      <c r="O195" s="1059"/>
      <c r="P195" s="1059"/>
      <c r="Q195" s="1059"/>
      <c r="R195" s="1059"/>
      <c r="S195" s="1059"/>
      <c r="T195" s="1059"/>
      <c r="U195" s="1059"/>
      <c r="V195" s="1059"/>
    </row>
    <row r="196" spans="1:22" x14ac:dyDescent="0.2">
      <c r="A196" s="1746"/>
      <c r="B196" s="1746"/>
      <c r="C196" s="1746"/>
      <c r="D196" s="1746"/>
      <c r="E196" s="1746"/>
      <c r="F196" s="1746"/>
      <c r="G196" s="1746"/>
      <c r="H196" s="1746"/>
      <c r="I196" s="1746"/>
      <c r="J196" s="1746"/>
      <c r="K196" s="1746"/>
      <c r="L196" s="1746"/>
      <c r="M196" s="1746"/>
      <c r="N196" s="1746"/>
      <c r="O196" s="1746"/>
      <c r="P196" s="1746"/>
      <c r="Q196" s="1746"/>
      <c r="R196" s="1746"/>
      <c r="S196" s="1746"/>
      <c r="T196" s="1746"/>
      <c r="U196" s="1746"/>
      <c r="V196" s="1746"/>
    </row>
    <row r="796" spans="4:9" x14ac:dyDescent="0.2">
      <c r="D796" s="1122"/>
      <c r="E796" s="1122"/>
      <c r="F796" s="1122" t="s">
        <v>1380</v>
      </c>
      <c r="H796" s="1122"/>
      <c r="I796" s="1122"/>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5" t="s">
        <v>2368</v>
      </c>
      <c r="C1" s="2035"/>
      <c r="D1" s="2035"/>
      <c r="E1" s="2035"/>
      <c r="F1" s="2035"/>
      <c r="G1" s="990"/>
      <c r="H1" s="990"/>
      <c r="I1" s="990"/>
    </row>
    <row r="2" spans="2:12" ht="15" x14ac:dyDescent="0.25">
      <c r="B2" s="2035" t="s">
        <v>1404</v>
      </c>
      <c r="C2" s="2035"/>
      <c r="D2" s="2035"/>
      <c r="E2" s="2035"/>
      <c r="F2" s="2035"/>
      <c r="G2" s="990"/>
      <c r="H2" s="990"/>
      <c r="I2" s="990"/>
    </row>
    <row r="3" spans="2:12" ht="15.75" thickBot="1" x14ac:dyDescent="0.3">
      <c r="B3" s="990"/>
      <c r="C3" s="991"/>
      <c r="D3" s="990"/>
      <c r="E3" s="990"/>
      <c r="F3" s="990"/>
      <c r="G3" s="990"/>
      <c r="H3" s="990"/>
    </row>
    <row r="4" spans="2:12" s="36" customFormat="1" ht="39.75" customHeight="1" x14ac:dyDescent="0.25">
      <c r="B4" s="2036" t="s">
        <v>2</v>
      </c>
      <c r="C4" s="2037"/>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1" t="s">
        <v>2372</v>
      </c>
      <c r="C13" s="1741"/>
      <c r="D13" s="1741"/>
      <c r="E13" s="1741"/>
      <c r="F13" s="1741"/>
      <c r="G13" s="1741"/>
      <c r="H13" s="1741"/>
      <c r="I13" s="1741"/>
    </row>
    <row r="14" spans="2:12" s="986" customFormat="1" x14ac:dyDescent="0.2">
      <c r="B14" s="1650" t="s">
        <v>2373</v>
      </c>
      <c r="C14" s="1650"/>
      <c r="D14" s="1650"/>
      <c r="E14" s="1650"/>
      <c r="F14" s="1650"/>
      <c r="G14" s="1650"/>
      <c r="H14" s="1650"/>
      <c r="I14" s="1650"/>
    </row>
    <row r="15" spans="2:12" s="986" customFormat="1" ht="33" customHeight="1" x14ac:dyDescent="0.2">
      <c r="B15" s="1763" t="s">
        <v>2374</v>
      </c>
      <c r="C15" s="1763"/>
      <c r="D15" s="1763"/>
      <c r="E15" s="1763"/>
      <c r="F15" s="1763"/>
      <c r="G15" s="1763"/>
      <c r="H15" s="1763"/>
      <c r="I15" s="1763"/>
    </row>
    <row r="16" spans="2:12" s="986" customFormat="1" x14ac:dyDescent="0.2">
      <c r="B16" s="1763"/>
      <c r="C16" s="1763"/>
      <c r="D16" s="1763"/>
      <c r="E16" s="1763"/>
      <c r="F16" s="1763"/>
      <c r="G16" s="1763"/>
      <c r="H16" s="1763"/>
      <c r="I16" s="1763"/>
    </row>
    <row r="17" spans="2:9" s="986" customFormat="1" ht="14.25" customHeight="1" x14ac:dyDescent="0.2">
      <c r="B17" s="1763"/>
      <c r="C17" s="1763"/>
      <c r="D17" s="1763"/>
      <c r="E17" s="1763"/>
      <c r="F17" s="1763"/>
      <c r="G17" s="1763"/>
      <c r="H17" s="1763"/>
      <c r="I17" s="1763"/>
    </row>
    <row r="18" spans="2:9" s="986" customFormat="1" x14ac:dyDescent="0.2">
      <c r="B18" s="1763"/>
      <c r="C18" s="1763"/>
      <c r="D18" s="1763"/>
      <c r="E18" s="1763"/>
      <c r="F18" s="1763"/>
      <c r="G18" s="1763"/>
      <c r="H18" s="1763"/>
      <c r="I18" s="1763"/>
    </row>
    <row r="19" spans="2:9" s="986" customFormat="1" x14ac:dyDescent="0.2">
      <c r="B19" s="1763"/>
      <c r="C19" s="1763"/>
      <c r="D19" s="1763"/>
      <c r="E19" s="1763"/>
      <c r="F19" s="1763"/>
      <c r="G19" s="1763"/>
      <c r="H19" s="1763"/>
      <c r="I19" s="1763"/>
    </row>
    <row r="20" spans="2:9" s="986" customFormat="1" x14ac:dyDescent="0.2">
      <c r="B20" s="1763"/>
      <c r="C20" s="1763"/>
      <c r="D20" s="1763"/>
      <c r="E20" s="1763"/>
      <c r="F20" s="1763"/>
      <c r="G20" s="1763"/>
      <c r="H20" s="1763"/>
      <c r="I20" s="1763"/>
    </row>
    <row r="21" spans="2:9" s="986" customFormat="1" x14ac:dyDescent="0.2">
      <c r="B21" s="1763"/>
      <c r="C21" s="1763"/>
      <c r="D21" s="1763"/>
      <c r="E21" s="1763"/>
      <c r="F21" s="1763"/>
      <c r="G21" s="1763"/>
      <c r="H21" s="1763"/>
      <c r="I21" s="1763"/>
    </row>
    <row r="22" spans="2:9" ht="14.25" customHeight="1" x14ac:dyDescent="0.2">
      <c r="B22" s="1763"/>
      <c r="C22" s="1763"/>
      <c r="D22" s="1763"/>
      <c r="E22" s="1763"/>
      <c r="F22" s="1763"/>
      <c r="G22" s="1763"/>
      <c r="H22" s="1763"/>
      <c r="I22" s="1763"/>
    </row>
    <row r="23" spans="2:9" x14ac:dyDescent="0.2">
      <c r="B23" s="1763"/>
      <c r="C23" s="1763"/>
      <c r="D23" s="1763"/>
      <c r="E23" s="1763"/>
      <c r="F23" s="1763"/>
      <c r="G23" s="1763"/>
      <c r="H23" s="1763"/>
      <c r="I23" s="1763"/>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63" t="s">
        <v>325</v>
      </c>
      <c r="B1" s="2063"/>
      <c r="C1" s="2063"/>
      <c r="D1" s="2063"/>
      <c r="E1" s="2063"/>
      <c r="F1" s="2063"/>
      <c r="G1" s="2063"/>
      <c r="H1" s="2063"/>
      <c r="I1" s="2063"/>
      <c r="J1" s="2063"/>
      <c r="K1" s="2063"/>
      <c r="L1" s="2063"/>
      <c r="M1" s="2063"/>
      <c r="N1" s="2063"/>
      <c r="O1" s="2063"/>
      <c r="P1" s="2063"/>
      <c r="Q1" s="2063"/>
      <c r="R1" s="2063"/>
    </row>
    <row r="2" spans="1:27" s="925" customFormat="1" ht="15" thickBot="1" x14ac:dyDescent="0.25"/>
    <row r="3" spans="1:27" s="925" customFormat="1" ht="30" customHeight="1" thickBot="1" x14ac:dyDescent="0.3">
      <c r="A3" s="1757" t="s">
        <v>675</v>
      </c>
      <c r="B3" s="2074" t="s">
        <v>326</v>
      </c>
      <c r="C3" s="1759"/>
      <c r="D3" s="1759"/>
      <c r="E3" s="1760"/>
      <c r="F3" s="2074" t="s">
        <v>327</v>
      </c>
      <c r="G3" s="1759" t="s">
        <v>1059</v>
      </c>
      <c r="H3" s="1759" t="s">
        <v>1006</v>
      </c>
      <c r="I3" s="1760" t="s">
        <v>10</v>
      </c>
      <c r="J3" s="2069" t="s">
        <v>1007</v>
      </c>
      <c r="K3" s="2070"/>
      <c r="L3" s="2071"/>
      <c r="M3" s="2069" t="s">
        <v>1303</v>
      </c>
      <c r="N3" s="2071"/>
      <c r="O3" s="2069" t="s">
        <v>1010</v>
      </c>
      <c r="P3" s="2070"/>
      <c r="Q3" s="2070"/>
      <c r="R3" s="2071"/>
    </row>
    <row r="4" spans="1:27" s="925" customFormat="1" ht="45.75" thickBot="1" x14ac:dyDescent="0.3">
      <c r="A4" s="2073"/>
      <c r="B4" s="920" t="s">
        <v>2</v>
      </c>
      <c r="C4" s="919" t="s">
        <v>328</v>
      </c>
      <c r="D4" s="919" t="s">
        <v>329</v>
      </c>
      <c r="E4" s="581" t="s">
        <v>330</v>
      </c>
      <c r="F4" s="2075"/>
      <c r="G4" s="2076"/>
      <c r="H4" s="2076"/>
      <c r="I4" s="2077"/>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63" t="s">
        <v>1317</v>
      </c>
      <c r="J8" s="2063"/>
      <c r="K8" s="2063"/>
      <c r="L8" s="349">
        <f>L5+L6</f>
        <v>40000000000</v>
      </c>
      <c r="O8" s="2063" t="s">
        <v>1275</v>
      </c>
      <c r="P8" s="2063"/>
      <c r="Q8" s="2063"/>
      <c r="R8" s="816">
        <f>SUM(R5:R6)</f>
        <v>1427190940.6500001</v>
      </c>
    </row>
    <row r="9" spans="1:27" ht="15" thickTop="1" x14ac:dyDescent="0.2"/>
    <row r="10" spans="1:27" ht="15.75" thickBot="1" x14ac:dyDescent="0.3">
      <c r="H10" s="1822" t="s">
        <v>1288</v>
      </c>
      <c r="I10" s="1822"/>
      <c r="J10" s="1822"/>
      <c r="K10" s="399"/>
      <c r="L10" s="25">
        <v>0</v>
      </c>
    </row>
    <row r="11" spans="1:27" ht="15" thickTop="1" x14ac:dyDescent="0.2"/>
    <row r="12" spans="1:27" ht="12.75" customHeight="1" x14ac:dyDescent="0.2">
      <c r="A12" s="1766" t="s">
        <v>1314</v>
      </c>
      <c r="B12" s="1766"/>
      <c r="C12" s="1766"/>
      <c r="D12" s="1766"/>
      <c r="E12" s="1766"/>
      <c r="F12" s="1766"/>
      <c r="G12" s="1766"/>
      <c r="H12" s="1766"/>
      <c r="I12" s="1766"/>
      <c r="J12" s="1766"/>
      <c r="K12" s="1766"/>
      <c r="L12" s="1766"/>
      <c r="M12" s="1766"/>
      <c r="N12" s="1766"/>
      <c r="O12" s="1766"/>
      <c r="P12" s="1766"/>
      <c r="Q12" s="1766"/>
      <c r="R12" s="1766"/>
    </row>
    <row r="13" spans="1:27" ht="12.75" customHeight="1" x14ac:dyDescent="0.2">
      <c r="A13" s="1766"/>
      <c r="B13" s="1766"/>
      <c r="C13" s="1766"/>
      <c r="D13" s="1766"/>
      <c r="E13" s="1766"/>
      <c r="F13" s="1766"/>
      <c r="G13" s="1766"/>
      <c r="H13" s="1766"/>
      <c r="I13" s="1766"/>
      <c r="J13" s="1766"/>
      <c r="K13" s="1766"/>
      <c r="L13" s="1766"/>
      <c r="M13" s="1766"/>
      <c r="N13" s="1766"/>
      <c r="O13" s="1766"/>
      <c r="P13" s="1766"/>
      <c r="Q13" s="1766"/>
      <c r="R13" s="1766"/>
    </row>
    <row r="14" spans="1:27" x14ac:dyDescent="0.2">
      <c r="A14" s="1650" t="s">
        <v>1315</v>
      </c>
      <c r="B14" s="1650"/>
      <c r="C14" s="1650"/>
      <c r="D14" s="1650"/>
      <c r="E14" s="1650"/>
      <c r="F14" s="1650"/>
      <c r="G14" s="1650"/>
      <c r="H14" s="1650"/>
      <c r="I14" s="1650"/>
      <c r="J14" s="1650"/>
      <c r="K14" s="1650"/>
      <c r="L14" s="1650"/>
      <c r="M14" s="1650"/>
      <c r="N14" s="1650"/>
      <c r="O14" s="1650"/>
      <c r="P14" s="1650"/>
      <c r="Q14" s="1650"/>
      <c r="R14" s="1650"/>
      <c r="S14" s="1650"/>
      <c r="T14" s="914"/>
      <c r="U14" s="914"/>
      <c r="V14" s="914"/>
    </row>
    <row r="15" spans="1:27" x14ac:dyDescent="0.2">
      <c r="A15" s="1650" t="s">
        <v>2029</v>
      </c>
      <c r="B15" s="1663"/>
      <c r="C15" s="1663"/>
      <c r="D15" s="1663"/>
      <c r="E15" s="1663"/>
      <c r="F15" s="1663"/>
      <c r="G15" s="1663"/>
      <c r="H15" s="1663"/>
      <c r="I15" s="1663"/>
      <c r="J15" s="1663"/>
      <c r="K15" s="1663"/>
      <c r="L15" s="1663"/>
      <c r="M15" s="1663"/>
      <c r="N15" s="1663"/>
      <c r="O15" s="1663"/>
      <c r="P15" s="1663"/>
      <c r="Q15" s="1663"/>
      <c r="R15" s="1663"/>
      <c r="S15" s="1663"/>
    </row>
    <row r="17" spans="1:23" ht="15" x14ac:dyDescent="0.25">
      <c r="A17" s="2063" t="s">
        <v>1313</v>
      </c>
      <c r="B17" s="2065"/>
      <c r="C17" s="2065"/>
      <c r="D17" s="2065"/>
      <c r="E17" s="2065"/>
      <c r="F17" s="2065"/>
      <c r="G17" s="2065"/>
      <c r="H17" s="2065"/>
      <c r="I17" s="2065"/>
      <c r="J17" s="2065"/>
      <c r="K17" s="2065"/>
      <c r="L17" s="2065"/>
      <c r="M17" s="2065"/>
      <c r="N17" s="2065"/>
      <c r="O17" s="2065"/>
      <c r="P17" s="2065"/>
      <c r="Q17" s="2065"/>
      <c r="R17" s="2065"/>
      <c r="S17" s="2065"/>
      <c r="T17" s="2065"/>
      <c r="U17" s="2065"/>
      <c r="V17" s="2065"/>
      <c r="W17" s="2065"/>
    </row>
    <row r="18" spans="1:23" ht="15" thickBot="1" x14ac:dyDescent="0.25"/>
    <row r="19" spans="1:23" ht="13.5" customHeight="1" thickBot="1" x14ac:dyDescent="0.3">
      <c r="A19" s="2066" t="s">
        <v>675</v>
      </c>
      <c r="B19" s="2069" t="s">
        <v>1250</v>
      </c>
      <c r="C19" s="2070"/>
      <c r="D19" s="2070"/>
      <c r="E19" s="2070"/>
      <c r="F19" s="2070"/>
      <c r="G19" s="2070"/>
      <c r="H19" s="2070"/>
      <c r="I19" s="2069" t="s">
        <v>1305</v>
      </c>
      <c r="J19" s="2070"/>
      <c r="K19" s="2071"/>
      <c r="L19" s="2069" t="s">
        <v>1249</v>
      </c>
      <c r="M19" s="2070"/>
      <c r="N19" s="2070"/>
      <c r="O19" s="2070"/>
      <c r="P19" s="2070"/>
      <c r="Q19" s="2071"/>
      <c r="R19" s="2069" t="s">
        <v>1311</v>
      </c>
      <c r="S19" s="2070"/>
      <c r="T19" s="2070"/>
      <c r="U19" s="2070"/>
      <c r="V19" s="2070"/>
      <c r="W19" s="2071"/>
    </row>
    <row r="20" spans="1:23" ht="13.5" customHeight="1" thickBot="1" x14ac:dyDescent="0.3">
      <c r="A20" s="2067"/>
      <c r="B20" s="2069" t="s">
        <v>326</v>
      </c>
      <c r="C20" s="2070"/>
      <c r="D20" s="2070"/>
      <c r="E20" s="2072"/>
      <c r="F20" s="1783" t="s">
        <v>1240</v>
      </c>
      <c r="G20" s="1783" t="s">
        <v>1242</v>
      </c>
      <c r="H20" s="2088" t="s">
        <v>492</v>
      </c>
      <c r="I20" s="2085" t="s">
        <v>1242</v>
      </c>
      <c r="J20" s="1778" t="s">
        <v>1244</v>
      </c>
      <c r="K20" s="2083"/>
      <c r="L20" s="2085" t="s">
        <v>675</v>
      </c>
      <c r="M20" s="1758" t="s">
        <v>2</v>
      </c>
      <c r="N20" s="1758" t="s">
        <v>1240</v>
      </c>
      <c r="O20" s="1758" t="s">
        <v>1242</v>
      </c>
      <c r="P20" s="1778" t="s">
        <v>1244</v>
      </c>
      <c r="Q20" s="2083"/>
      <c r="R20" s="1757" t="s">
        <v>675</v>
      </c>
      <c r="S20" s="1759" t="s">
        <v>2</v>
      </c>
      <c r="T20" s="1759" t="s">
        <v>1240</v>
      </c>
      <c r="U20" s="1759" t="s">
        <v>1244</v>
      </c>
      <c r="V20" s="1759" t="s">
        <v>1309</v>
      </c>
      <c r="W20" s="1760" t="s">
        <v>1310</v>
      </c>
    </row>
    <row r="21" spans="1:23" ht="15" customHeight="1" thickBot="1" x14ac:dyDescent="0.3">
      <c r="A21" s="2068"/>
      <c r="B21" s="920" t="s">
        <v>2</v>
      </c>
      <c r="C21" s="919" t="s">
        <v>328</v>
      </c>
      <c r="D21" s="919" t="s">
        <v>329</v>
      </c>
      <c r="E21" s="927" t="s">
        <v>330</v>
      </c>
      <c r="F21" s="1784"/>
      <c r="G21" s="1784"/>
      <c r="H21" s="2089"/>
      <c r="I21" s="2086"/>
      <c r="J21" s="1779"/>
      <c r="K21" s="2084"/>
      <c r="L21" s="2087"/>
      <c r="M21" s="1900"/>
      <c r="N21" s="1900"/>
      <c r="O21" s="1900"/>
      <c r="P21" s="1779"/>
      <c r="Q21" s="2084"/>
      <c r="R21" s="2064"/>
      <c r="S21" s="1902"/>
      <c r="T21" s="1902"/>
      <c r="U21" s="1902"/>
      <c r="V21" s="1902"/>
      <c r="W21" s="2082"/>
    </row>
    <row r="22" spans="1:23" ht="42.75" x14ac:dyDescent="0.2">
      <c r="A22" s="2046">
        <v>1</v>
      </c>
      <c r="B22" s="2049">
        <v>39829</v>
      </c>
      <c r="C22" s="1862" t="s">
        <v>490</v>
      </c>
      <c r="D22" s="2056" t="s">
        <v>84</v>
      </c>
      <c r="E22" s="2056" t="s">
        <v>85</v>
      </c>
      <c r="F22" s="2056" t="s">
        <v>491</v>
      </c>
      <c r="G22" s="1862" t="s">
        <v>1307</v>
      </c>
      <c r="H22" s="2057">
        <v>5000000000</v>
      </c>
      <c r="I22" s="2060" t="s">
        <v>189</v>
      </c>
      <c r="J22" s="2052">
        <v>4034000000</v>
      </c>
      <c r="K22" s="2053"/>
      <c r="L22" s="939">
        <v>2</v>
      </c>
      <c r="M22" s="940">
        <v>39973</v>
      </c>
      <c r="N22" s="916" t="s">
        <v>1306</v>
      </c>
      <c r="O22" s="916" t="s">
        <v>1188</v>
      </c>
      <c r="P22" s="2078">
        <v>4034000000</v>
      </c>
      <c r="Q22" s="2079"/>
      <c r="R22" s="939">
        <v>3</v>
      </c>
      <c r="S22" s="940">
        <v>40170</v>
      </c>
      <c r="T22" s="916" t="s">
        <v>1318</v>
      </c>
      <c r="U22" s="941">
        <v>-1800000000</v>
      </c>
      <c r="V22" s="916" t="s">
        <v>1188</v>
      </c>
      <c r="W22" s="942">
        <v>2234000000</v>
      </c>
    </row>
    <row r="23" spans="1:23" ht="42.75" customHeight="1" x14ac:dyDescent="0.2">
      <c r="A23" s="2047"/>
      <c r="B23" s="2050"/>
      <c r="C23" s="1488"/>
      <c r="D23" s="1943"/>
      <c r="E23" s="1943"/>
      <c r="F23" s="1943"/>
      <c r="G23" s="1488"/>
      <c r="H23" s="2058"/>
      <c r="I23" s="2061"/>
      <c r="J23" s="2054"/>
      <c r="K23" s="2055"/>
      <c r="L23" s="2040">
        <v>4</v>
      </c>
      <c r="M23" s="2038">
        <v>40450</v>
      </c>
      <c r="N23" s="1668" t="s">
        <v>1567</v>
      </c>
      <c r="O23" s="1668" t="s">
        <v>1188</v>
      </c>
      <c r="P23" s="2042">
        <v>2246000000</v>
      </c>
      <c r="Q23" s="2043"/>
      <c r="R23" s="943">
        <v>5</v>
      </c>
      <c r="S23" s="944">
        <v>40451</v>
      </c>
      <c r="T23" s="945" t="s">
        <v>1570</v>
      </c>
      <c r="U23" s="946">
        <v>2246000000</v>
      </c>
      <c r="V23" s="947" t="s">
        <v>1013</v>
      </c>
      <c r="W23" s="948">
        <v>0</v>
      </c>
    </row>
    <row r="24" spans="1:23" ht="29.25" customHeight="1" x14ac:dyDescent="0.2">
      <c r="A24" s="2048"/>
      <c r="B24" s="2051"/>
      <c r="C24" s="1489"/>
      <c r="D24" s="2006"/>
      <c r="E24" s="2006"/>
      <c r="F24" s="2006"/>
      <c r="G24" s="1489"/>
      <c r="H24" s="2059"/>
      <c r="I24" s="2062"/>
      <c r="J24" s="2044"/>
      <c r="K24" s="2045"/>
      <c r="L24" s="2041"/>
      <c r="M24" s="2039"/>
      <c r="N24" s="1669"/>
      <c r="O24" s="1669"/>
      <c r="P24" s="2044"/>
      <c r="Q24" s="2045"/>
      <c r="R24" s="949"/>
      <c r="S24" s="950">
        <v>40568</v>
      </c>
      <c r="T24" s="951" t="s">
        <v>1627</v>
      </c>
      <c r="U24" s="952">
        <v>67197045.280000001</v>
      </c>
      <c r="V24" s="953" t="s">
        <v>1222</v>
      </c>
      <c r="W24" s="954">
        <v>0</v>
      </c>
    </row>
    <row r="25" spans="1:23" ht="28.5" customHeight="1" x14ac:dyDescent="0.2">
      <c r="A25" s="2092">
        <v>3</v>
      </c>
      <c r="B25" s="935">
        <v>40170</v>
      </c>
      <c r="C25" s="913" t="s">
        <v>490</v>
      </c>
      <c r="D25" s="921" t="s">
        <v>84</v>
      </c>
      <c r="E25" s="921" t="s">
        <v>85</v>
      </c>
      <c r="F25" s="936" t="s">
        <v>1304</v>
      </c>
      <c r="G25" s="913" t="s">
        <v>1308</v>
      </c>
      <c r="H25" s="937">
        <v>-5000000000</v>
      </c>
      <c r="I25" s="938"/>
      <c r="J25" s="2080"/>
      <c r="K25" s="2081"/>
      <c r="L25" s="938"/>
      <c r="M25" s="913"/>
      <c r="N25" s="913"/>
      <c r="O25" s="913"/>
      <c r="P25" s="2080"/>
      <c r="Q25" s="2081"/>
      <c r="R25" s="938"/>
      <c r="S25" s="913"/>
      <c r="T25" s="913"/>
      <c r="U25" s="955"/>
      <c r="V25" s="913"/>
      <c r="W25" s="956"/>
    </row>
    <row r="26" spans="1:23" ht="28.5" x14ac:dyDescent="0.2">
      <c r="A26" s="2047"/>
      <c r="B26" s="933"/>
      <c r="C26" s="69"/>
      <c r="D26" s="69"/>
      <c r="E26" s="69"/>
      <c r="F26" s="69"/>
      <c r="G26" s="69"/>
      <c r="H26" s="182"/>
      <c r="I26" s="933"/>
      <c r="J26" s="11"/>
      <c r="K26" s="934"/>
      <c r="L26" s="167">
        <v>6</v>
      </c>
      <c r="M26" s="321">
        <v>41271</v>
      </c>
      <c r="N26" s="917" t="s">
        <v>2264</v>
      </c>
      <c r="O26" s="917" t="s">
        <v>1632</v>
      </c>
      <c r="P26" s="2094">
        <v>800000000</v>
      </c>
      <c r="Q26" s="2095"/>
      <c r="R26" s="957"/>
      <c r="S26" s="164"/>
      <c r="T26" s="917"/>
      <c r="U26" s="917"/>
      <c r="V26" s="917"/>
      <c r="W26" s="958"/>
    </row>
    <row r="27" spans="1:23" ht="45" customHeight="1" thickBot="1" x14ac:dyDescent="0.25">
      <c r="A27" s="2093"/>
      <c r="B27" s="928"/>
      <c r="C27" s="929"/>
      <c r="D27" s="929"/>
      <c r="E27" s="929"/>
      <c r="F27" s="929"/>
      <c r="G27" s="929"/>
      <c r="H27" s="930"/>
      <c r="I27" s="928"/>
      <c r="J27" s="931"/>
      <c r="K27" s="932"/>
      <c r="L27" s="959">
        <v>7</v>
      </c>
      <c r="M27" s="960">
        <v>41309</v>
      </c>
      <c r="N27" s="469" t="s">
        <v>2284</v>
      </c>
      <c r="O27" s="469" t="s">
        <v>2285</v>
      </c>
      <c r="P27" s="2090">
        <v>894000000</v>
      </c>
      <c r="Q27" s="2091"/>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767" t="s">
        <v>1134</v>
      </c>
      <c r="B31" s="1767"/>
      <c r="C31" s="1767"/>
      <c r="D31" s="1767"/>
      <c r="E31" s="1767"/>
      <c r="F31" s="1767"/>
      <c r="G31" s="1767"/>
      <c r="H31" s="1767"/>
      <c r="I31" s="1767"/>
      <c r="J31" s="1767"/>
      <c r="K31" s="1767"/>
      <c r="L31" s="1767"/>
      <c r="M31" s="1767"/>
      <c r="N31" s="1767"/>
      <c r="O31" s="1767"/>
      <c r="P31" s="1767"/>
      <c r="Q31" s="1767"/>
      <c r="R31" s="1767"/>
      <c r="S31" s="1767"/>
      <c r="T31" s="1767"/>
      <c r="U31" s="1767"/>
      <c r="V31" s="1767"/>
    </row>
    <row r="32" spans="1:23" ht="14.25" customHeight="1" x14ac:dyDescent="0.2">
      <c r="A32" s="1766" t="s">
        <v>1312</v>
      </c>
      <c r="B32" s="1766"/>
      <c r="C32" s="1766"/>
      <c r="D32" s="1766"/>
      <c r="E32" s="1766"/>
      <c r="F32" s="1766"/>
      <c r="G32" s="1766"/>
      <c r="H32" s="1766"/>
      <c r="I32" s="1766"/>
      <c r="J32" s="1766"/>
      <c r="K32" s="1766"/>
      <c r="L32" s="1766"/>
      <c r="M32" s="1766"/>
      <c r="N32" s="1766"/>
      <c r="O32" s="1766"/>
      <c r="P32" s="1766"/>
      <c r="Q32" s="1766"/>
      <c r="R32" s="1766"/>
      <c r="S32" s="1766"/>
      <c r="T32" s="1766"/>
      <c r="U32" s="1766"/>
      <c r="V32" s="1766"/>
      <c r="W32" s="1766"/>
    </row>
    <row r="33" spans="1:23" ht="14.25" customHeight="1" x14ac:dyDescent="0.2">
      <c r="A33" s="1766"/>
      <c r="B33" s="1766"/>
      <c r="C33" s="1766"/>
      <c r="D33" s="1766"/>
      <c r="E33" s="1766"/>
      <c r="F33" s="1766"/>
      <c r="G33" s="1766"/>
      <c r="H33" s="1766"/>
      <c r="I33" s="1766"/>
      <c r="J33" s="1766"/>
      <c r="K33" s="1766"/>
      <c r="L33" s="1766"/>
      <c r="M33" s="1766"/>
      <c r="N33" s="1766"/>
      <c r="O33" s="1766"/>
      <c r="P33" s="1766"/>
      <c r="Q33" s="1766"/>
      <c r="R33" s="1766"/>
      <c r="S33" s="1766"/>
      <c r="T33" s="1766"/>
      <c r="U33" s="1766"/>
      <c r="V33" s="1766"/>
      <c r="W33" s="1766"/>
    </row>
    <row r="34" spans="1:23" ht="14.25" customHeight="1" x14ac:dyDescent="0.2">
      <c r="A34" s="1766" t="s">
        <v>1319</v>
      </c>
      <c r="B34" s="1766"/>
      <c r="C34" s="1766"/>
      <c r="D34" s="1766"/>
      <c r="E34" s="1766"/>
      <c r="F34" s="1766"/>
      <c r="G34" s="1766"/>
      <c r="H34" s="1766"/>
      <c r="I34" s="1766"/>
      <c r="J34" s="1766"/>
      <c r="K34" s="1766"/>
      <c r="L34" s="1766"/>
      <c r="M34" s="1766"/>
      <c r="N34" s="1766"/>
      <c r="O34" s="1766"/>
      <c r="P34" s="1766"/>
      <c r="Q34" s="1766"/>
      <c r="R34" s="1766"/>
      <c r="S34" s="1766"/>
      <c r="T34" s="1766"/>
      <c r="U34" s="1766"/>
      <c r="V34" s="1766"/>
      <c r="W34" s="1766"/>
    </row>
    <row r="35" spans="1:23" x14ac:dyDescent="0.2">
      <c r="A35" s="1766"/>
      <c r="B35" s="1766"/>
      <c r="C35" s="1766"/>
      <c r="D35" s="1766"/>
      <c r="E35" s="1766"/>
      <c r="F35" s="1766"/>
      <c r="G35" s="1766"/>
      <c r="H35" s="1766"/>
      <c r="I35" s="1766"/>
      <c r="J35" s="1766"/>
      <c r="K35" s="1766"/>
      <c r="L35" s="1766"/>
      <c r="M35" s="1766"/>
      <c r="N35" s="1766"/>
      <c r="O35" s="1766"/>
      <c r="P35" s="1766"/>
      <c r="Q35" s="1766"/>
      <c r="R35" s="1766"/>
      <c r="S35" s="1766"/>
      <c r="T35" s="1766"/>
      <c r="U35" s="1766"/>
      <c r="V35" s="1766"/>
      <c r="W35" s="1766"/>
    </row>
    <row r="36" spans="1:23" x14ac:dyDescent="0.2">
      <c r="A36" s="1765" t="s">
        <v>1579</v>
      </c>
      <c r="B36" s="1765"/>
      <c r="C36" s="1765"/>
      <c r="D36" s="1765"/>
      <c r="E36" s="1765"/>
      <c r="F36" s="1765"/>
      <c r="G36" s="1765"/>
      <c r="H36" s="1765"/>
      <c r="I36" s="1765"/>
      <c r="J36" s="1765"/>
      <c r="K36" s="1765"/>
      <c r="L36" s="1765"/>
      <c r="M36" s="1765"/>
      <c r="N36" s="1765"/>
      <c r="O36" s="1765"/>
      <c r="P36" s="1765"/>
      <c r="Q36" s="1765"/>
      <c r="R36" s="1765"/>
      <c r="S36" s="1765"/>
      <c r="T36" s="1765"/>
      <c r="U36" s="1765"/>
      <c r="V36" s="1765"/>
      <c r="W36" s="1765"/>
    </row>
    <row r="37" spans="1:23" x14ac:dyDescent="0.2">
      <c r="A37" s="1823" t="s">
        <v>1577</v>
      </c>
      <c r="B37" s="1823"/>
      <c r="C37" s="1823"/>
      <c r="D37" s="1823"/>
      <c r="E37" s="1823"/>
      <c r="F37" s="1823"/>
      <c r="G37" s="1823"/>
      <c r="H37" s="1823"/>
      <c r="I37" s="1823"/>
      <c r="J37" s="1823"/>
      <c r="K37" s="1823"/>
      <c r="L37" s="1823"/>
      <c r="M37" s="1823"/>
      <c r="N37" s="1823"/>
      <c r="O37" s="1823"/>
      <c r="P37" s="1823"/>
      <c r="Q37" s="1823"/>
      <c r="R37" s="1823"/>
      <c r="S37" s="1823"/>
      <c r="T37" s="1823"/>
      <c r="U37" s="1823"/>
      <c r="V37" s="1823"/>
      <c r="W37" s="1823"/>
    </row>
    <row r="38" spans="1:23" x14ac:dyDescent="0.2">
      <c r="A38" s="1766" t="s">
        <v>2265</v>
      </c>
      <c r="B38" s="1766"/>
      <c r="C38" s="1766"/>
      <c r="D38" s="1766"/>
      <c r="E38" s="1766"/>
      <c r="F38" s="1766"/>
      <c r="G38" s="1766"/>
      <c r="H38" s="1766"/>
      <c r="I38" s="1766"/>
      <c r="J38" s="1766"/>
      <c r="K38" s="1766"/>
      <c r="L38" s="1766"/>
      <c r="M38" s="1766"/>
      <c r="N38" s="1766"/>
      <c r="O38" s="1766"/>
      <c r="P38" s="1766"/>
      <c r="Q38" s="1766"/>
      <c r="R38" s="1766"/>
      <c r="S38" s="1766"/>
      <c r="T38" s="1766"/>
      <c r="U38" s="1766"/>
      <c r="V38" s="1766"/>
      <c r="W38" s="1766"/>
    </row>
    <row r="39" spans="1:23" x14ac:dyDescent="0.2">
      <c r="A39" s="1766" t="s">
        <v>2286</v>
      </c>
      <c r="B39" s="1766"/>
      <c r="C39" s="1766"/>
      <c r="D39" s="1766"/>
      <c r="E39" s="1766"/>
      <c r="F39" s="1766"/>
      <c r="G39" s="1766"/>
      <c r="H39" s="1766"/>
      <c r="I39" s="1766"/>
      <c r="J39" s="1766"/>
      <c r="K39" s="1766"/>
      <c r="L39" s="1766"/>
      <c r="M39" s="1766"/>
      <c r="N39" s="1766"/>
      <c r="O39" s="1766"/>
      <c r="P39" s="1766"/>
      <c r="Q39" s="1766"/>
      <c r="R39" s="1766"/>
      <c r="S39" s="1766"/>
      <c r="T39" s="1766"/>
      <c r="U39" s="1766"/>
      <c r="V39" s="1766"/>
      <c r="W39" s="1766"/>
    </row>
    <row r="40" spans="1:23" x14ac:dyDescent="0.2">
      <c r="A40" s="1766" t="s">
        <v>2287</v>
      </c>
      <c r="B40" s="1766"/>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762" spans="6:6" ht="28.5" x14ac:dyDescent="0.2">
      <c r="F762" s="915"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44" t="s">
        <v>1316</v>
      </c>
      <c r="B1" s="2144"/>
      <c r="C1" s="2144"/>
      <c r="D1" s="2144"/>
      <c r="E1" s="2144"/>
      <c r="F1" s="2144"/>
      <c r="G1" s="2144"/>
      <c r="H1" s="2144"/>
      <c r="I1" s="2144"/>
      <c r="J1" s="2144"/>
      <c r="K1" s="2144"/>
      <c r="L1" s="2144"/>
      <c r="M1" s="2144"/>
      <c r="N1" s="2144"/>
      <c r="O1" s="2144"/>
      <c r="P1" s="2144"/>
      <c r="Q1" s="2144"/>
    </row>
    <row r="2" spans="1:17" ht="15" customHeight="1" x14ac:dyDescent="0.25">
      <c r="A2" s="2144" t="s">
        <v>1608</v>
      </c>
      <c r="B2" s="2144"/>
      <c r="C2" s="2144"/>
      <c r="D2" s="2144"/>
      <c r="E2" s="2144"/>
      <c r="F2" s="2144"/>
      <c r="G2" s="2144"/>
      <c r="H2" s="2144"/>
      <c r="I2" s="2144"/>
      <c r="J2" s="2144"/>
      <c r="K2" s="2144"/>
      <c r="L2" s="2144"/>
      <c r="M2" s="2144"/>
      <c r="N2" s="2144"/>
      <c r="O2" s="2144"/>
      <c r="P2" s="2144"/>
      <c r="Q2" s="2144"/>
    </row>
    <row r="3" spans="1:17" ht="15" thickBot="1" x14ac:dyDescent="0.25"/>
    <row r="4" spans="1:17" ht="15" customHeight="1" x14ac:dyDescent="0.25">
      <c r="A4" s="1776" t="s">
        <v>1352</v>
      </c>
      <c r="B4" s="2147" t="s">
        <v>5</v>
      </c>
      <c r="C4" s="657" t="s">
        <v>4</v>
      </c>
      <c r="D4" s="658"/>
      <c r="E4" s="659"/>
      <c r="F4" s="1780" t="s">
        <v>1002</v>
      </c>
      <c r="G4" s="1781"/>
      <c r="H4" s="1781"/>
      <c r="I4" s="1781"/>
      <c r="J4" s="1781"/>
      <c r="K4" s="2146"/>
      <c r="L4" s="1597" t="s">
        <v>1609</v>
      </c>
      <c r="M4" s="1598"/>
      <c r="N4" s="1598"/>
      <c r="O4" s="1598"/>
      <c r="P4" s="1598"/>
      <c r="Q4" s="1599"/>
    </row>
    <row r="5" spans="1:17" ht="30.75" thickBot="1" x14ac:dyDescent="0.3">
      <c r="A5" s="1777"/>
      <c r="B5" s="2148"/>
      <c r="C5" s="660" t="s">
        <v>6</v>
      </c>
      <c r="D5" s="660" t="s">
        <v>7</v>
      </c>
      <c r="E5" s="660" t="s">
        <v>8</v>
      </c>
      <c r="F5" s="661" t="s">
        <v>9</v>
      </c>
      <c r="G5" s="2149" t="s">
        <v>1003</v>
      </c>
      <c r="H5" s="2150"/>
      <c r="I5" s="662" t="s">
        <v>1006</v>
      </c>
      <c r="J5" s="2151" t="s">
        <v>10</v>
      </c>
      <c r="K5" s="2152"/>
      <c r="L5" s="663" t="s">
        <v>1060</v>
      </c>
      <c r="M5" s="664" t="s">
        <v>327</v>
      </c>
      <c r="N5" s="2153" t="s">
        <v>1059</v>
      </c>
      <c r="O5" s="2154"/>
      <c r="P5" s="664" t="s">
        <v>1244</v>
      </c>
      <c r="Q5" s="665" t="s">
        <v>10</v>
      </c>
    </row>
    <row r="6" spans="1:17" ht="28.5" customHeight="1" x14ac:dyDescent="0.2">
      <c r="A6" s="2164">
        <v>1</v>
      </c>
      <c r="B6" s="2166">
        <v>39777</v>
      </c>
      <c r="C6" s="2168" t="s">
        <v>83</v>
      </c>
      <c r="D6" s="2168" t="s">
        <v>84</v>
      </c>
      <c r="E6" s="2170" t="s">
        <v>85</v>
      </c>
      <c r="F6" s="2180" t="s">
        <v>86</v>
      </c>
      <c r="G6" s="2172" t="s">
        <v>1610</v>
      </c>
      <c r="H6" s="2173"/>
      <c r="I6" s="2176">
        <v>40000000000</v>
      </c>
      <c r="J6" s="2178" t="s">
        <v>321</v>
      </c>
      <c r="K6" s="2182"/>
      <c r="L6" s="666">
        <v>39920</v>
      </c>
      <c r="M6" s="667" t="s">
        <v>1058</v>
      </c>
      <c r="N6" s="575" t="s">
        <v>1611</v>
      </c>
      <c r="O6" s="753">
        <v>1</v>
      </c>
      <c r="P6" s="668">
        <v>40000000000</v>
      </c>
      <c r="Q6" s="669" t="s">
        <v>13</v>
      </c>
    </row>
    <row r="7" spans="1:17" ht="15" customHeight="1" x14ac:dyDescent="0.2">
      <c r="A7" s="2165"/>
      <c r="B7" s="2167"/>
      <c r="C7" s="2169"/>
      <c r="D7" s="2169"/>
      <c r="E7" s="2171"/>
      <c r="F7" s="2181"/>
      <c r="G7" s="2174"/>
      <c r="H7" s="2175"/>
      <c r="I7" s="2177"/>
      <c r="J7" s="2179"/>
      <c r="K7" s="2183"/>
      <c r="L7" s="2184" t="s">
        <v>1612</v>
      </c>
      <c r="M7" s="2185"/>
      <c r="N7" s="2185"/>
      <c r="O7" s="2185"/>
      <c r="P7" s="2185"/>
      <c r="Q7" s="2186"/>
    </row>
    <row r="8" spans="1:17" s="181" customFormat="1" ht="30" customHeight="1" thickBot="1" x14ac:dyDescent="0.25">
      <c r="A8" s="570" t="s">
        <v>279</v>
      </c>
      <c r="B8" s="670">
        <v>39920</v>
      </c>
      <c r="C8" s="671" t="s">
        <v>83</v>
      </c>
      <c r="D8" s="672" t="s">
        <v>84</v>
      </c>
      <c r="E8" s="673" t="s">
        <v>85</v>
      </c>
      <c r="F8" s="674" t="s">
        <v>86</v>
      </c>
      <c r="G8" s="2190" t="s">
        <v>1613</v>
      </c>
      <c r="H8" s="2191"/>
      <c r="I8" s="675">
        <v>29835000000</v>
      </c>
      <c r="J8" s="676" t="s">
        <v>321</v>
      </c>
      <c r="K8" s="677">
        <v>2</v>
      </c>
      <c r="L8" s="2187"/>
      <c r="M8" s="2188"/>
      <c r="N8" s="2188"/>
      <c r="O8" s="2188"/>
      <c r="P8" s="2188"/>
      <c r="Q8" s="2189"/>
    </row>
    <row r="9" spans="1:17" ht="15" customHeight="1" thickBot="1" x14ac:dyDescent="0.25">
      <c r="A9" s="733"/>
      <c r="B9" s="678"/>
      <c r="C9" s="679"/>
      <c r="D9" s="679"/>
      <c r="E9" s="680"/>
      <c r="F9" s="681"/>
      <c r="G9" s="682"/>
      <c r="H9" s="682"/>
      <c r="I9" s="683"/>
      <c r="J9" s="680"/>
      <c r="K9" s="680"/>
      <c r="M9" s="2213" t="s">
        <v>1010</v>
      </c>
      <c r="N9" s="2213"/>
      <c r="O9" s="2213"/>
      <c r="P9" s="2213"/>
      <c r="Q9" s="2213"/>
    </row>
    <row r="10" spans="1:17" ht="30" customHeight="1" thickBot="1" x14ac:dyDescent="0.3">
      <c r="A10" s="733"/>
      <c r="B10" s="678"/>
      <c r="C10" s="679"/>
      <c r="D10" s="679"/>
      <c r="E10" s="680"/>
      <c r="F10" s="681"/>
      <c r="G10" s="682"/>
      <c r="H10" s="965" t="s">
        <v>82</v>
      </c>
      <c r="I10" s="966">
        <f>SUM(P6+I8)</f>
        <v>69835000000</v>
      </c>
      <c r="J10" s="680"/>
      <c r="K10" s="680"/>
      <c r="M10" s="974" t="s">
        <v>2</v>
      </c>
      <c r="N10" s="2211" t="s">
        <v>1614</v>
      </c>
      <c r="O10" s="2212"/>
      <c r="P10" s="975" t="s">
        <v>327</v>
      </c>
      <c r="Q10" s="973" t="s">
        <v>1615</v>
      </c>
    </row>
    <row r="11" spans="1:17" ht="30" customHeight="1" thickTop="1" x14ac:dyDescent="0.2">
      <c r="A11" s="733"/>
      <c r="B11" s="678"/>
      <c r="C11" s="679"/>
      <c r="D11" s="679"/>
      <c r="E11" s="680"/>
      <c r="F11" s="681"/>
      <c r="G11" s="682"/>
      <c r="H11" s="682"/>
      <c r="I11" s="683"/>
      <c r="J11" s="680"/>
      <c r="K11" s="680"/>
      <c r="M11" s="976">
        <v>41334</v>
      </c>
      <c r="N11" s="2167" t="s">
        <v>2314</v>
      </c>
      <c r="O11" s="2167"/>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992" t="s">
        <v>1616</v>
      </c>
      <c r="O12" s="1992"/>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92">
        <f>Q11+Q12</f>
        <v>25156690.600000001</v>
      </c>
      <c r="P14" s="2192"/>
    </row>
    <row r="15" spans="1:17" ht="15" thickTop="1" x14ac:dyDescent="0.2">
      <c r="J15" s="964"/>
      <c r="K15" s="964"/>
    </row>
    <row r="16" spans="1:17" x14ac:dyDescent="0.2">
      <c r="J16" s="964"/>
      <c r="K16" s="964"/>
    </row>
    <row r="17" spans="1:18" ht="14.25" customHeight="1" x14ac:dyDescent="0.2">
      <c r="A17" s="1745" t="s">
        <v>1860</v>
      </c>
      <c r="B17" s="1745"/>
      <c r="C17" s="1745"/>
      <c r="D17" s="1745"/>
      <c r="E17" s="1745"/>
      <c r="F17" s="1745"/>
      <c r="G17" s="1745"/>
      <c r="H17" s="1745"/>
      <c r="I17" s="1745"/>
      <c r="J17" s="1745"/>
      <c r="K17" s="1745"/>
      <c r="L17" s="1745"/>
      <c r="M17" s="1745"/>
      <c r="N17" s="1745"/>
      <c r="O17" s="1745"/>
      <c r="P17" s="1745"/>
      <c r="Q17" s="1745"/>
    </row>
    <row r="18" spans="1:18" ht="14.25" customHeight="1" x14ac:dyDescent="0.2">
      <c r="A18" s="1745"/>
      <c r="B18" s="1745"/>
      <c r="C18" s="1745"/>
      <c r="D18" s="1745"/>
      <c r="E18" s="1745"/>
      <c r="F18" s="1745"/>
      <c r="G18" s="1745"/>
      <c r="H18" s="1745"/>
      <c r="I18" s="1745"/>
      <c r="J18" s="1745"/>
      <c r="K18" s="1745"/>
      <c r="L18" s="1745"/>
      <c r="M18" s="1745"/>
      <c r="N18" s="1745"/>
      <c r="O18" s="1745"/>
      <c r="P18" s="1745"/>
      <c r="Q18" s="1745"/>
    </row>
    <row r="19" spans="1:18" ht="14.25" customHeight="1" x14ac:dyDescent="0.2">
      <c r="A19" s="1745" t="s">
        <v>1862</v>
      </c>
      <c r="B19" s="1745"/>
      <c r="C19" s="1745"/>
      <c r="D19" s="1745"/>
      <c r="E19" s="1745"/>
      <c r="F19" s="1745"/>
      <c r="G19" s="1745"/>
      <c r="H19" s="1745"/>
      <c r="I19" s="1745"/>
      <c r="J19" s="1745"/>
      <c r="K19" s="1745"/>
      <c r="L19" s="1745"/>
      <c r="M19" s="1745"/>
      <c r="N19" s="1745"/>
      <c r="O19" s="1745"/>
      <c r="P19" s="1745"/>
      <c r="Q19" s="1745"/>
    </row>
    <row r="20" spans="1:18" ht="14.25" customHeight="1" x14ac:dyDescent="0.2">
      <c r="A20" s="1763" t="s">
        <v>1861</v>
      </c>
      <c r="B20" s="1763"/>
      <c r="C20" s="1763"/>
      <c r="D20" s="1763"/>
      <c r="E20" s="1763"/>
      <c r="F20" s="1763"/>
      <c r="G20" s="1763"/>
      <c r="H20" s="1763"/>
      <c r="I20" s="1763"/>
      <c r="J20" s="1763"/>
      <c r="K20" s="1763"/>
      <c r="L20" s="1763"/>
      <c r="M20" s="1763"/>
      <c r="N20" s="1763"/>
      <c r="O20" s="1763"/>
      <c r="P20" s="1763"/>
      <c r="Q20" s="1763"/>
    </row>
    <row r="21" spans="1:18" x14ac:dyDescent="0.2">
      <c r="A21" s="1763"/>
      <c r="B21" s="1763"/>
      <c r="C21" s="1763"/>
      <c r="D21" s="1763"/>
      <c r="E21" s="1763"/>
      <c r="F21" s="1763"/>
      <c r="G21" s="1763"/>
      <c r="H21" s="1763"/>
      <c r="I21" s="1763"/>
      <c r="J21" s="1763"/>
      <c r="K21" s="1763"/>
      <c r="L21" s="1763"/>
      <c r="M21" s="1763"/>
      <c r="N21" s="1763"/>
      <c r="O21" s="1763"/>
      <c r="P21" s="1763"/>
      <c r="Q21" s="1763"/>
    </row>
    <row r="23" spans="1:18" ht="15" x14ac:dyDescent="0.25">
      <c r="A23" s="2144" t="s">
        <v>1617</v>
      </c>
      <c r="B23" s="2144"/>
      <c r="C23" s="2144"/>
      <c r="D23" s="2144"/>
      <c r="E23" s="2144"/>
      <c r="F23" s="2144"/>
      <c r="G23" s="2144"/>
      <c r="H23" s="2144"/>
      <c r="I23" s="2144"/>
      <c r="J23" s="2144"/>
      <c r="K23" s="2144"/>
      <c r="L23" s="2144"/>
      <c r="M23" s="2144"/>
      <c r="N23" s="2144"/>
      <c r="O23" s="2144"/>
      <c r="P23" s="2144"/>
      <c r="Q23" s="2144"/>
    </row>
    <row r="24" spans="1:18" ht="15.75" thickBot="1" x14ac:dyDescent="0.3">
      <c r="A24" s="572"/>
    </row>
    <row r="25" spans="1:18" ht="18" customHeight="1" x14ac:dyDescent="0.25">
      <c r="A25" s="2145" t="s">
        <v>1618</v>
      </c>
      <c r="B25" s="1781"/>
      <c r="C25" s="1781"/>
      <c r="D25" s="1781"/>
      <c r="E25" s="1781"/>
      <c r="F25" s="1781"/>
      <c r="G25" s="2146"/>
      <c r="H25" s="2145" t="s">
        <v>1619</v>
      </c>
      <c r="I25" s="1781"/>
      <c r="J25" s="1781"/>
      <c r="K25" s="1781"/>
      <c r="L25" s="2193" t="s">
        <v>1010</v>
      </c>
      <c r="M25" s="2194"/>
      <c r="N25" s="2194"/>
      <c r="O25" s="2194"/>
      <c r="P25" s="2194"/>
      <c r="Q25" s="2194"/>
      <c r="R25" s="2195"/>
    </row>
    <row r="26" spans="1:18" ht="45.75" customHeight="1" thickBot="1" x14ac:dyDescent="0.3">
      <c r="A26" s="573" t="s">
        <v>1352</v>
      </c>
      <c r="B26" s="574" t="s">
        <v>2</v>
      </c>
      <c r="C26" s="968" t="s">
        <v>1059</v>
      </c>
      <c r="D26" s="1797" t="s">
        <v>327</v>
      </c>
      <c r="E26" s="1798"/>
      <c r="F26" s="1797" t="s">
        <v>10</v>
      </c>
      <c r="G26" s="2141"/>
      <c r="H26" s="2142" t="s">
        <v>1059</v>
      </c>
      <c r="I26" s="1798"/>
      <c r="J26" s="1797" t="s">
        <v>1852</v>
      </c>
      <c r="K26" s="2141"/>
      <c r="L26" s="686" t="s">
        <v>2</v>
      </c>
      <c r="M26" s="687" t="s">
        <v>327</v>
      </c>
      <c r="N26" s="2143" t="s">
        <v>1863</v>
      </c>
      <c r="O26" s="2143"/>
      <c r="P26" s="688" t="s">
        <v>10</v>
      </c>
      <c r="Q26" s="2075" t="s">
        <v>1851</v>
      </c>
      <c r="R26" s="2077"/>
    </row>
    <row r="27" spans="1:18" ht="18" customHeight="1" x14ac:dyDescent="0.2">
      <c r="A27" s="2155">
        <v>4</v>
      </c>
      <c r="B27" s="2156">
        <v>40557</v>
      </c>
      <c r="C27" s="2218" t="s">
        <v>1620</v>
      </c>
      <c r="D27" s="2221" t="s">
        <v>1058</v>
      </c>
      <c r="E27" s="2222"/>
      <c r="F27" s="2223" t="s">
        <v>321</v>
      </c>
      <c r="G27" s="2224"/>
      <c r="H27" s="2157" t="s">
        <v>1621</v>
      </c>
      <c r="I27" s="2158"/>
      <c r="J27" s="787">
        <v>2000000000</v>
      </c>
      <c r="K27" s="788"/>
      <c r="L27" s="838">
        <v>40690</v>
      </c>
      <c r="M27" s="839" t="s">
        <v>1864</v>
      </c>
      <c r="N27" s="2227">
        <v>0</v>
      </c>
      <c r="O27" s="2227"/>
      <c r="P27" s="840" t="s">
        <v>333</v>
      </c>
      <c r="Q27" s="841">
        <v>0</v>
      </c>
      <c r="R27" s="842">
        <v>10</v>
      </c>
    </row>
    <row r="28" spans="1:18" ht="18" customHeight="1" x14ac:dyDescent="0.2">
      <c r="A28" s="2115"/>
      <c r="B28" s="1485"/>
      <c r="C28" s="2219"/>
      <c r="D28" s="1702" t="s">
        <v>1058</v>
      </c>
      <c r="E28" s="2161"/>
      <c r="F28" s="1702" t="s">
        <v>333</v>
      </c>
      <c r="G28" s="2019"/>
      <c r="H28" s="2200" t="s">
        <v>1622</v>
      </c>
      <c r="I28" s="2201"/>
      <c r="J28" s="2112">
        <v>16916603567.65</v>
      </c>
      <c r="K28" s="2208">
        <v>7</v>
      </c>
      <c r="L28" s="1">
        <v>40588</v>
      </c>
      <c r="M28" s="202" t="s">
        <v>1630</v>
      </c>
      <c r="N28" s="2228">
        <v>185726191.94</v>
      </c>
      <c r="O28" s="2228"/>
      <c r="P28" s="91" t="s">
        <v>321</v>
      </c>
      <c r="Q28" s="2196">
        <v>0</v>
      </c>
      <c r="R28" s="2116">
        <v>8</v>
      </c>
    </row>
    <row r="29" spans="1:18" ht="18.75" customHeight="1" x14ac:dyDescent="0.2">
      <c r="A29" s="2115"/>
      <c r="B29" s="1485"/>
      <c r="C29" s="2219"/>
      <c r="D29" s="2012"/>
      <c r="E29" s="2162"/>
      <c r="F29" s="2012"/>
      <c r="G29" s="2020"/>
      <c r="H29" s="2202"/>
      <c r="I29" s="2203"/>
      <c r="J29" s="2206"/>
      <c r="K29" s="2209"/>
      <c r="L29" s="1">
        <v>40610</v>
      </c>
      <c r="M29" s="202" t="s">
        <v>1630</v>
      </c>
      <c r="N29" s="2159">
        <v>5511067613.79</v>
      </c>
      <c r="O29" s="2160"/>
      <c r="P29" s="91" t="s">
        <v>321</v>
      </c>
      <c r="Q29" s="2197"/>
      <c r="R29" s="2199"/>
    </row>
    <row r="30" spans="1:18" ht="18.75" customHeight="1" x14ac:dyDescent="0.2">
      <c r="A30" s="2115"/>
      <c r="B30" s="1485"/>
      <c r="C30" s="2219"/>
      <c r="D30" s="2012"/>
      <c r="E30" s="2162"/>
      <c r="F30" s="2012"/>
      <c r="G30" s="2020"/>
      <c r="H30" s="2202"/>
      <c r="I30" s="2203"/>
      <c r="J30" s="2206"/>
      <c r="K30" s="2209"/>
      <c r="L30" s="1">
        <v>40617</v>
      </c>
      <c r="M30" s="202" t="s">
        <v>1630</v>
      </c>
      <c r="N30" s="2159">
        <v>55833333.329999998</v>
      </c>
      <c r="O30" s="2160"/>
      <c r="P30" s="91" t="s">
        <v>321</v>
      </c>
      <c r="Q30" s="2197"/>
      <c r="R30" s="2199"/>
    </row>
    <row r="31" spans="1:18" ht="18.75" customHeight="1" x14ac:dyDescent="0.2">
      <c r="A31" s="2115"/>
      <c r="B31" s="1485"/>
      <c r="C31" s="2219"/>
      <c r="D31" s="2012"/>
      <c r="E31" s="2162"/>
      <c r="F31" s="2012"/>
      <c r="G31" s="2020"/>
      <c r="H31" s="2202"/>
      <c r="I31" s="2203"/>
      <c r="J31" s="2206"/>
      <c r="K31" s="2209"/>
      <c r="L31" s="1">
        <v>40772</v>
      </c>
      <c r="M31" s="202" t="s">
        <v>1630</v>
      </c>
      <c r="N31" s="2159">
        <v>97008351.170000002</v>
      </c>
      <c r="O31" s="2160"/>
      <c r="P31" s="91" t="s">
        <v>321</v>
      </c>
      <c r="Q31" s="2197"/>
      <c r="R31" s="2199"/>
    </row>
    <row r="32" spans="1:18" ht="18.75" customHeight="1" x14ac:dyDescent="0.2">
      <c r="A32" s="2115"/>
      <c r="B32" s="1485"/>
      <c r="C32" s="2219"/>
      <c r="D32" s="2012"/>
      <c r="E32" s="2162"/>
      <c r="F32" s="2012"/>
      <c r="G32" s="2020"/>
      <c r="H32" s="2202"/>
      <c r="I32" s="2203"/>
      <c r="J32" s="2206"/>
      <c r="K32" s="2209"/>
      <c r="L32" s="1">
        <v>40773</v>
      </c>
      <c r="M32" s="202" t="s">
        <v>1630</v>
      </c>
      <c r="N32" s="2159">
        <v>2153520000</v>
      </c>
      <c r="O32" s="2160"/>
      <c r="P32" s="91" t="s">
        <v>321</v>
      </c>
      <c r="Q32" s="2197"/>
      <c r="R32" s="2199"/>
    </row>
    <row r="33" spans="1:18" ht="18.75" customHeight="1" x14ac:dyDescent="0.2">
      <c r="A33" s="2115"/>
      <c r="B33" s="1485"/>
      <c r="C33" s="2219"/>
      <c r="D33" s="2012"/>
      <c r="E33" s="2162"/>
      <c r="F33" s="2012"/>
      <c r="G33" s="2020"/>
      <c r="H33" s="2202"/>
      <c r="I33" s="2203"/>
      <c r="J33" s="2206"/>
      <c r="K33" s="2209"/>
      <c r="L33" s="1">
        <v>40788</v>
      </c>
      <c r="M33" s="202" t="s">
        <v>1630</v>
      </c>
      <c r="N33" s="2159">
        <v>55885302.439999998</v>
      </c>
      <c r="O33" s="2160"/>
      <c r="P33" s="91" t="s">
        <v>321</v>
      </c>
      <c r="Q33" s="2197"/>
      <c r="R33" s="2199"/>
    </row>
    <row r="34" spans="1:18" ht="18.75" customHeight="1" x14ac:dyDescent="0.2">
      <c r="A34" s="2115"/>
      <c r="B34" s="1485"/>
      <c r="C34" s="2219"/>
      <c r="D34" s="2012"/>
      <c r="E34" s="2162"/>
      <c r="F34" s="2012"/>
      <c r="G34" s="2020"/>
      <c r="H34" s="2202"/>
      <c r="I34" s="2203"/>
      <c r="J34" s="2206"/>
      <c r="K34" s="2209"/>
      <c r="L34" s="1">
        <v>40848</v>
      </c>
      <c r="M34" s="202" t="s">
        <v>1630</v>
      </c>
      <c r="N34" s="2159">
        <v>971506765.26999998</v>
      </c>
      <c r="O34" s="2160"/>
      <c r="P34" s="91" t="s">
        <v>321</v>
      </c>
      <c r="Q34" s="2197"/>
      <c r="R34" s="2199"/>
    </row>
    <row r="35" spans="1:18" ht="18.75" customHeight="1" x14ac:dyDescent="0.2">
      <c r="A35" s="2115"/>
      <c r="B35" s="1485"/>
      <c r="C35" s="2219"/>
      <c r="D35" s="2012"/>
      <c r="E35" s="2162"/>
      <c r="F35" s="2012"/>
      <c r="G35" s="2020"/>
      <c r="H35" s="2202"/>
      <c r="I35" s="2203"/>
      <c r="J35" s="2206"/>
      <c r="K35" s="2209"/>
      <c r="L35" s="1">
        <v>40976</v>
      </c>
      <c r="M35" s="202" t="s">
        <v>1630</v>
      </c>
      <c r="N35" s="2159">
        <v>5576121382.04</v>
      </c>
      <c r="O35" s="2160"/>
      <c r="P35" s="91" t="s">
        <v>321</v>
      </c>
      <c r="Q35" s="2197"/>
      <c r="R35" s="2199"/>
    </row>
    <row r="36" spans="1:18" ht="18.75" customHeight="1" x14ac:dyDescent="0.2">
      <c r="A36" s="2115"/>
      <c r="B36" s="1485"/>
      <c r="C36" s="2219"/>
      <c r="D36" s="2012"/>
      <c r="E36" s="2162"/>
      <c r="F36" s="2012"/>
      <c r="G36" s="2020"/>
      <c r="H36" s="2202"/>
      <c r="I36" s="2203"/>
      <c r="J36" s="2206"/>
      <c r="K36" s="2209"/>
      <c r="L36" s="1">
        <v>40983</v>
      </c>
      <c r="M36" s="202" t="s">
        <v>1630</v>
      </c>
      <c r="N36" s="2159">
        <v>1521632095.9100001</v>
      </c>
      <c r="O36" s="2160"/>
      <c r="P36" s="91" t="s">
        <v>321</v>
      </c>
      <c r="Q36" s="2197"/>
      <c r="R36" s="2199"/>
    </row>
    <row r="37" spans="1:18" ht="18.75" customHeight="1" x14ac:dyDescent="0.2">
      <c r="A37" s="2115"/>
      <c r="B37" s="1485"/>
      <c r="C37" s="2219"/>
      <c r="D37" s="2012"/>
      <c r="E37" s="2162"/>
      <c r="F37" s="2012"/>
      <c r="G37" s="2020"/>
      <c r="H37" s="2204"/>
      <c r="I37" s="2205"/>
      <c r="J37" s="2207"/>
      <c r="K37" s="2210"/>
      <c r="L37" s="1">
        <v>40990</v>
      </c>
      <c r="M37" s="202" t="s">
        <v>1630</v>
      </c>
      <c r="N37" s="2159">
        <v>1493250339.48</v>
      </c>
      <c r="O37" s="2160"/>
      <c r="P37" s="91" t="s">
        <v>321</v>
      </c>
      <c r="Q37" s="2198"/>
      <c r="R37" s="2118"/>
    </row>
    <row r="38" spans="1:18" ht="18" customHeight="1" x14ac:dyDescent="0.2">
      <c r="A38" s="2115"/>
      <c r="B38" s="1485"/>
      <c r="C38" s="2219"/>
      <c r="D38" s="2012"/>
      <c r="E38" s="2162"/>
      <c r="F38" s="2012"/>
      <c r="G38" s="2020"/>
      <c r="H38" s="2200" t="s">
        <v>1623</v>
      </c>
      <c r="I38" s="2201"/>
      <c r="J38" s="2112">
        <v>3375328432.3499999</v>
      </c>
      <c r="K38" s="2208">
        <v>7</v>
      </c>
      <c r="L38" s="1">
        <v>40588</v>
      </c>
      <c r="M38" s="202" t="s">
        <v>1630</v>
      </c>
      <c r="N38" s="2228">
        <v>2009932072.0599999</v>
      </c>
      <c r="O38" s="2228"/>
      <c r="P38" s="91" t="s">
        <v>321</v>
      </c>
      <c r="Q38" s="2196">
        <v>0</v>
      </c>
      <c r="R38" s="2116">
        <v>8</v>
      </c>
    </row>
    <row r="39" spans="1:18" ht="18" customHeight="1" x14ac:dyDescent="0.2">
      <c r="A39" s="2115"/>
      <c r="B39" s="1485"/>
      <c r="C39" s="2219"/>
      <c r="D39" s="2012"/>
      <c r="E39" s="2162"/>
      <c r="F39" s="2012"/>
      <c r="G39" s="2020"/>
      <c r="H39" s="2202"/>
      <c r="I39" s="2203"/>
      <c r="J39" s="2206"/>
      <c r="K39" s="2209"/>
      <c r="L39" s="1">
        <v>40610</v>
      </c>
      <c r="M39" s="202" t="s">
        <v>1630</v>
      </c>
      <c r="N39" s="2159">
        <v>1383888037.0499995</v>
      </c>
      <c r="O39" s="2160"/>
      <c r="P39" s="91" t="s">
        <v>321</v>
      </c>
      <c r="Q39" s="2197"/>
      <c r="R39" s="2199"/>
    </row>
    <row r="40" spans="1:18" ht="18" customHeight="1" x14ac:dyDescent="0.2">
      <c r="A40" s="2115"/>
      <c r="B40" s="1485"/>
      <c r="C40" s="2219"/>
      <c r="D40" s="1703"/>
      <c r="E40" s="2163"/>
      <c r="F40" s="1703"/>
      <c r="G40" s="2021"/>
      <c r="H40" s="2204"/>
      <c r="I40" s="2205"/>
      <c r="J40" s="2207"/>
      <c r="K40" s="2210"/>
      <c r="L40" s="1">
        <v>40983</v>
      </c>
      <c r="M40" s="202" t="s">
        <v>1630</v>
      </c>
      <c r="N40" s="2159">
        <v>44941843</v>
      </c>
      <c r="O40" s="2160"/>
      <c r="P40" s="91" t="s">
        <v>321</v>
      </c>
      <c r="Q40" s="2198"/>
      <c r="R40" s="2118"/>
    </row>
    <row r="41" spans="1:18" ht="18" customHeight="1" x14ac:dyDescent="0.2">
      <c r="A41" s="1452"/>
      <c r="B41" s="1464"/>
      <c r="C41" s="2220"/>
      <c r="D41" s="2225" t="s">
        <v>1058</v>
      </c>
      <c r="E41" s="2226"/>
      <c r="F41" s="2099" t="s">
        <v>333</v>
      </c>
      <c r="G41" s="2099"/>
      <c r="H41" s="1487" t="s">
        <v>1232</v>
      </c>
      <c r="I41" s="1487"/>
      <c r="J41" s="2120">
        <v>167623733</v>
      </c>
      <c r="K41" s="2215"/>
      <c r="L41" s="2109">
        <v>40687</v>
      </c>
      <c r="M41" s="2122" t="s">
        <v>1850</v>
      </c>
      <c r="N41" s="2123">
        <v>5800000000</v>
      </c>
      <c r="O41" s="2123"/>
      <c r="P41" s="2124" t="s">
        <v>333</v>
      </c>
      <c r="Q41" s="846">
        <v>1455037962</v>
      </c>
      <c r="R41" s="2125">
        <v>9</v>
      </c>
    </row>
    <row r="42" spans="1:18" ht="18" customHeight="1" x14ac:dyDescent="0.2">
      <c r="A42" s="1451">
        <v>5</v>
      </c>
      <c r="B42" s="1463">
        <v>40557</v>
      </c>
      <c r="C42" s="1479" t="s">
        <v>1624</v>
      </c>
      <c r="D42" s="1702" t="s">
        <v>1058</v>
      </c>
      <c r="E42" s="2134"/>
      <c r="F42" s="2100"/>
      <c r="G42" s="2100"/>
      <c r="H42" s="1488"/>
      <c r="I42" s="1488"/>
      <c r="J42" s="2214"/>
      <c r="K42" s="2216"/>
      <c r="L42" s="2139"/>
      <c r="M42" s="2122"/>
      <c r="N42" s="2123"/>
      <c r="O42" s="2123"/>
      <c r="P42" s="2124"/>
      <c r="Q42" s="847">
        <v>0.77</v>
      </c>
      <c r="R42" s="2125"/>
    </row>
    <row r="43" spans="1:18" ht="18" customHeight="1" x14ac:dyDescent="0.2">
      <c r="A43" s="2115"/>
      <c r="B43" s="1485"/>
      <c r="C43" s="1486"/>
      <c r="D43" s="2135"/>
      <c r="E43" s="2136"/>
      <c r="F43" s="2100"/>
      <c r="G43" s="2100"/>
      <c r="H43" s="1488"/>
      <c r="I43" s="1488"/>
      <c r="J43" s="2120">
        <v>924546133</v>
      </c>
      <c r="K43" s="2126"/>
      <c r="L43" s="2109">
        <v>40976</v>
      </c>
      <c r="M43" s="2122" t="s">
        <v>1850</v>
      </c>
      <c r="N43" s="2123">
        <v>6000000008</v>
      </c>
      <c r="O43" s="2123"/>
      <c r="P43" s="2124" t="s">
        <v>333</v>
      </c>
      <c r="Q43" s="846">
        <v>1248141410</v>
      </c>
      <c r="R43" s="2125">
        <v>11</v>
      </c>
    </row>
    <row r="44" spans="1:18" ht="18" customHeight="1" x14ac:dyDescent="0.2">
      <c r="A44" s="2115"/>
      <c r="B44" s="1485"/>
      <c r="C44" s="1486"/>
      <c r="D44" s="2135"/>
      <c r="E44" s="2136"/>
      <c r="F44" s="2100"/>
      <c r="G44" s="2100"/>
      <c r="H44" s="1488"/>
      <c r="I44" s="1488"/>
      <c r="J44" s="2121"/>
      <c r="K44" s="2126"/>
      <c r="L44" s="2139"/>
      <c r="M44" s="2122"/>
      <c r="N44" s="2123"/>
      <c r="O44" s="2123"/>
      <c r="P44" s="2124"/>
      <c r="Q44" s="847">
        <v>0.7</v>
      </c>
      <c r="R44" s="2125"/>
    </row>
    <row r="45" spans="1:18" ht="18" customHeight="1" x14ac:dyDescent="0.2">
      <c r="A45" s="2115"/>
      <c r="B45" s="1485"/>
      <c r="C45" s="1486"/>
      <c r="D45" s="2135"/>
      <c r="E45" s="2136"/>
      <c r="F45" s="2100"/>
      <c r="G45" s="2100"/>
      <c r="H45" s="1488"/>
      <c r="I45" s="1488"/>
      <c r="J45" s="2121"/>
      <c r="K45" s="2126"/>
      <c r="L45" s="2109">
        <v>41035</v>
      </c>
      <c r="M45" s="2122" t="s">
        <v>1850</v>
      </c>
      <c r="N45" s="2123">
        <v>4999999993</v>
      </c>
      <c r="O45" s="2123"/>
      <c r="P45" s="2124" t="s">
        <v>333</v>
      </c>
      <c r="Q45" s="846">
        <v>1084206984</v>
      </c>
      <c r="R45" s="2125">
        <v>12</v>
      </c>
    </row>
    <row r="46" spans="1:18" ht="18" customHeight="1" x14ac:dyDescent="0.2">
      <c r="A46" s="2115"/>
      <c r="B46" s="1485"/>
      <c r="C46" s="1486"/>
      <c r="D46" s="2135"/>
      <c r="E46" s="2136"/>
      <c r="F46" s="2100"/>
      <c r="G46" s="2100"/>
      <c r="H46" s="1488"/>
      <c r="I46" s="1488"/>
      <c r="J46" s="2121"/>
      <c r="K46" s="2126"/>
      <c r="L46" s="2139"/>
      <c r="M46" s="2122"/>
      <c r="N46" s="2123"/>
      <c r="O46" s="2123"/>
      <c r="P46" s="2124"/>
      <c r="Q46" s="847">
        <v>0.63</v>
      </c>
      <c r="R46" s="2125"/>
    </row>
    <row r="47" spans="1:18" ht="18" customHeight="1" x14ac:dyDescent="0.2">
      <c r="A47" s="2115"/>
      <c r="B47" s="1485"/>
      <c r="C47" s="1486"/>
      <c r="D47" s="2135"/>
      <c r="E47" s="2136"/>
      <c r="F47" s="2100"/>
      <c r="G47" s="2100"/>
      <c r="H47" s="1488"/>
      <c r="I47" s="1488"/>
      <c r="J47" s="2121"/>
      <c r="K47" s="2126"/>
      <c r="L47" s="2109">
        <v>41036</v>
      </c>
      <c r="M47" s="2122" t="s">
        <v>1850</v>
      </c>
      <c r="N47" s="2123">
        <v>749999971.5</v>
      </c>
      <c r="O47" s="2123"/>
      <c r="P47" s="2124" t="s">
        <v>333</v>
      </c>
      <c r="Q47" s="846">
        <v>1059616821</v>
      </c>
      <c r="R47" s="2125">
        <v>12</v>
      </c>
    </row>
    <row r="48" spans="1:18" ht="18" customHeight="1" x14ac:dyDescent="0.2">
      <c r="A48" s="2115"/>
      <c r="B48" s="1485"/>
      <c r="C48" s="1486"/>
      <c r="D48" s="2135"/>
      <c r="E48" s="2136"/>
      <c r="F48" s="2100"/>
      <c r="G48" s="2100"/>
      <c r="H48" s="1488"/>
      <c r="I48" s="1488"/>
      <c r="J48" s="2121"/>
      <c r="K48" s="2126"/>
      <c r="L48" s="2109"/>
      <c r="M48" s="2122"/>
      <c r="N48" s="2123"/>
      <c r="O48" s="2123"/>
      <c r="P48" s="2124"/>
      <c r="Q48" s="847">
        <v>0.61</v>
      </c>
      <c r="R48" s="2125"/>
    </row>
    <row r="49" spans="1:18" ht="18" customHeight="1" x14ac:dyDescent="0.2">
      <c r="A49" s="1452"/>
      <c r="B49" s="1464"/>
      <c r="C49" s="1480"/>
      <c r="D49" s="2137"/>
      <c r="E49" s="2138"/>
      <c r="F49" s="2100"/>
      <c r="G49" s="2100"/>
      <c r="H49" s="1488"/>
      <c r="I49" s="1488"/>
      <c r="J49" s="2121"/>
      <c r="K49" s="2126"/>
      <c r="L49" s="2109">
        <v>41124</v>
      </c>
      <c r="M49" s="2122" t="s">
        <v>1850</v>
      </c>
      <c r="N49" s="2123">
        <v>4999999993</v>
      </c>
      <c r="O49" s="2123"/>
      <c r="P49" s="2124" t="s">
        <v>333</v>
      </c>
      <c r="Q49" s="846">
        <v>895682395</v>
      </c>
      <c r="R49" s="2125">
        <v>13</v>
      </c>
    </row>
    <row r="50" spans="1:18" ht="18" customHeight="1" x14ac:dyDescent="0.2">
      <c r="A50" s="1451">
        <v>6</v>
      </c>
      <c r="B50" s="2096">
        <v>40557</v>
      </c>
      <c r="C50" s="2099" t="s">
        <v>1625</v>
      </c>
      <c r="D50" s="2099" t="s">
        <v>1410</v>
      </c>
      <c r="E50" s="2099"/>
      <c r="F50" s="2100"/>
      <c r="G50" s="2100"/>
      <c r="H50" s="1488"/>
      <c r="I50" s="1488"/>
      <c r="J50" s="2103">
        <v>562868096</v>
      </c>
      <c r="K50" s="2106"/>
      <c r="L50" s="2127"/>
      <c r="M50" s="2122"/>
      <c r="N50" s="2123"/>
      <c r="O50" s="2123"/>
      <c r="P50" s="2124"/>
      <c r="Q50" s="847">
        <v>0.55000000000000004</v>
      </c>
      <c r="R50" s="2125"/>
    </row>
    <row r="51" spans="1:18" ht="18" customHeight="1" x14ac:dyDescent="0.2">
      <c r="A51" s="2115"/>
      <c r="B51" s="2097"/>
      <c r="C51" s="2100"/>
      <c r="D51" s="2100"/>
      <c r="E51" s="2100"/>
      <c r="F51" s="2100"/>
      <c r="G51" s="2100"/>
      <c r="H51" s="1488"/>
      <c r="I51" s="1488"/>
      <c r="J51" s="2104"/>
      <c r="K51" s="2107"/>
      <c r="L51" s="2096">
        <v>41127</v>
      </c>
      <c r="M51" s="1479" t="s">
        <v>1850</v>
      </c>
      <c r="N51" s="2130">
        <v>750000002</v>
      </c>
      <c r="O51" s="2131"/>
      <c r="P51" s="1457" t="s">
        <v>333</v>
      </c>
      <c r="Q51" s="846">
        <v>871092231</v>
      </c>
      <c r="R51" s="2116">
        <v>13</v>
      </c>
    </row>
    <row r="52" spans="1:18" ht="18" customHeight="1" x14ac:dyDescent="0.2">
      <c r="A52" s="2115"/>
      <c r="B52" s="2097"/>
      <c r="C52" s="2100"/>
      <c r="D52" s="2100"/>
      <c r="E52" s="2100"/>
      <c r="F52" s="2100"/>
      <c r="G52" s="2100"/>
      <c r="H52" s="1488"/>
      <c r="I52" s="1488"/>
      <c r="J52" s="2104"/>
      <c r="K52" s="2107"/>
      <c r="L52" s="2129"/>
      <c r="M52" s="1480"/>
      <c r="N52" s="2132"/>
      <c r="O52" s="2133"/>
      <c r="P52" s="1458"/>
      <c r="Q52" s="848">
        <v>0.53</v>
      </c>
      <c r="R52" s="2118"/>
    </row>
    <row r="53" spans="1:18" ht="18" customHeight="1" x14ac:dyDescent="0.2">
      <c r="A53" s="2115"/>
      <c r="B53" s="2097"/>
      <c r="C53" s="2100"/>
      <c r="D53" s="2100"/>
      <c r="E53" s="2100"/>
      <c r="F53" s="2100"/>
      <c r="G53" s="2100"/>
      <c r="H53" s="1488"/>
      <c r="I53" s="1488"/>
      <c r="J53" s="2104"/>
      <c r="K53" s="2107"/>
      <c r="L53" s="2127">
        <v>41162</v>
      </c>
      <c r="M53" s="2122" t="s">
        <v>1850</v>
      </c>
      <c r="N53" s="2123">
        <v>17999999972.5</v>
      </c>
      <c r="O53" s="2123"/>
      <c r="P53" s="2124" t="s">
        <v>333</v>
      </c>
      <c r="Q53" s="846">
        <v>317246078</v>
      </c>
      <c r="R53" s="2125">
        <v>14</v>
      </c>
    </row>
    <row r="54" spans="1:18" ht="18" customHeight="1" x14ac:dyDescent="0.2">
      <c r="A54" s="2115"/>
      <c r="B54" s="2097"/>
      <c r="C54" s="2100"/>
      <c r="D54" s="2100"/>
      <c r="E54" s="2100"/>
      <c r="F54" s="2100"/>
      <c r="G54" s="2100"/>
      <c r="H54" s="1488"/>
      <c r="I54" s="1488"/>
      <c r="J54" s="2104"/>
      <c r="K54" s="2107"/>
      <c r="L54" s="2128"/>
      <c r="M54" s="2122"/>
      <c r="N54" s="2123"/>
      <c r="O54" s="2123"/>
      <c r="P54" s="2124"/>
      <c r="Q54" s="847">
        <v>0.215</v>
      </c>
      <c r="R54" s="2125"/>
    </row>
    <row r="55" spans="1:18" ht="18" customHeight="1" x14ac:dyDescent="0.2">
      <c r="A55" s="2115"/>
      <c r="B55" s="2097"/>
      <c r="C55" s="2100"/>
      <c r="D55" s="2100"/>
      <c r="E55" s="2100"/>
      <c r="F55" s="2100"/>
      <c r="G55" s="2100"/>
      <c r="H55" s="1488"/>
      <c r="I55" s="1488"/>
      <c r="J55" s="2104"/>
      <c r="K55" s="2107"/>
      <c r="L55" s="2127">
        <v>41163</v>
      </c>
      <c r="M55" s="2122" t="s">
        <v>1850</v>
      </c>
      <c r="N55" s="2123">
        <v>2699999965</v>
      </c>
      <c r="O55" s="2123"/>
      <c r="P55" s="2124" t="s">
        <v>333</v>
      </c>
      <c r="Q55" s="846">
        <v>234169156</v>
      </c>
      <c r="R55" s="2125">
        <v>14</v>
      </c>
    </row>
    <row r="56" spans="1:18" ht="18" customHeight="1" x14ac:dyDescent="0.2">
      <c r="A56" s="2115"/>
      <c r="B56" s="2097"/>
      <c r="C56" s="2100"/>
      <c r="D56" s="2100"/>
      <c r="E56" s="2100"/>
      <c r="F56" s="2100"/>
      <c r="G56" s="2100"/>
      <c r="H56" s="1488"/>
      <c r="I56" s="1488"/>
      <c r="J56" s="2104"/>
      <c r="K56" s="2107"/>
      <c r="L56" s="2217"/>
      <c r="M56" s="1479"/>
      <c r="N56" s="2112"/>
      <c r="O56" s="2112"/>
      <c r="P56" s="1457"/>
      <c r="Q56" s="848">
        <v>0.159</v>
      </c>
      <c r="R56" s="2116"/>
    </row>
    <row r="57" spans="1:18" ht="18" customHeight="1" x14ac:dyDescent="0.2">
      <c r="A57" s="2115"/>
      <c r="B57" s="2097"/>
      <c r="C57" s="2100"/>
      <c r="D57" s="2100"/>
      <c r="E57" s="2100"/>
      <c r="F57" s="2100"/>
      <c r="G57" s="2100"/>
      <c r="H57" s="1488"/>
      <c r="I57" s="1488"/>
      <c r="J57" s="2104"/>
      <c r="K57" s="2107"/>
      <c r="L57" s="2109">
        <v>41257</v>
      </c>
      <c r="M57" s="1479" t="s">
        <v>1010</v>
      </c>
      <c r="N57" s="2112">
        <v>7610497570</v>
      </c>
      <c r="O57" s="2112"/>
      <c r="P57" s="1457" t="s">
        <v>333</v>
      </c>
      <c r="Q57" s="846">
        <v>234169156</v>
      </c>
      <c r="R57" s="2116">
        <v>15</v>
      </c>
    </row>
    <row r="58" spans="1:18" ht="18" customHeight="1" thickBot="1" x14ac:dyDescent="0.25">
      <c r="A58" s="1452"/>
      <c r="B58" s="2098"/>
      <c r="C58" s="2101"/>
      <c r="D58" s="2101"/>
      <c r="E58" s="2101"/>
      <c r="F58" s="2101"/>
      <c r="G58" s="2101"/>
      <c r="H58" s="2102"/>
      <c r="I58" s="2102"/>
      <c r="J58" s="2105"/>
      <c r="K58" s="2108"/>
      <c r="L58" s="2110"/>
      <c r="M58" s="2111"/>
      <c r="N58" s="2113"/>
      <c r="O58" s="2113"/>
      <c r="P58" s="2114"/>
      <c r="Q58" s="875">
        <v>0</v>
      </c>
      <c r="R58" s="2117"/>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40" t="s">
        <v>1626</v>
      </c>
      <c r="B61" s="2140"/>
      <c r="C61" s="2140"/>
      <c r="D61" s="2140"/>
      <c r="E61" s="2140"/>
      <c r="F61" s="2140"/>
      <c r="G61" s="2140"/>
      <c r="H61" s="2140"/>
      <c r="I61" s="2140"/>
      <c r="J61" s="2140"/>
      <c r="K61" s="2140"/>
      <c r="L61" s="2140"/>
      <c r="M61" s="2140"/>
      <c r="N61" s="2140"/>
      <c r="O61" s="2140"/>
      <c r="P61" s="2140"/>
      <c r="Q61" s="2140"/>
      <c r="R61" s="2140"/>
    </row>
    <row r="62" spans="1:18" x14ac:dyDescent="0.2">
      <c r="A62" s="2140"/>
      <c r="B62" s="2140"/>
      <c r="C62" s="2140"/>
      <c r="D62" s="2140"/>
      <c r="E62" s="2140"/>
      <c r="F62" s="2140"/>
      <c r="G62" s="2140"/>
      <c r="H62" s="2140"/>
      <c r="I62" s="2140"/>
      <c r="J62" s="2140"/>
      <c r="K62" s="2140"/>
      <c r="L62" s="2140"/>
      <c r="M62" s="2140"/>
      <c r="N62" s="2140"/>
      <c r="O62" s="2140"/>
      <c r="P62" s="2140"/>
      <c r="Q62" s="2140"/>
      <c r="R62" s="2140"/>
    </row>
    <row r="63" spans="1:18" ht="14.25" customHeight="1" x14ac:dyDescent="0.2">
      <c r="A63" s="2140" t="s">
        <v>1629</v>
      </c>
      <c r="B63" s="2140"/>
      <c r="C63" s="2140"/>
      <c r="D63" s="2140"/>
      <c r="E63" s="2140"/>
      <c r="F63" s="2140"/>
      <c r="G63" s="2140"/>
      <c r="H63" s="2140"/>
      <c r="I63" s="2140"/>
      <c r="J63" s="2140"/>
      <c r="K63" s="2140"/>
      <c r="L63" s="2140"/>
      <c r="M63" s="2140"/>
      <c r="N63" s="2140"/>
      <c r="O63" s="2140"/>
      <c r="P63" s="2140"/>
      <c r="Q63" s="2140"/>
      <c r="R63" s="2140"/>
    </row>
    <row r="64" spans="1:18" ht="14.25" customHeight="1" x14ac:dyDescent="0.2">
      <c r="A64" s="2140" t="s">
        <v>1646</v>
      </c>
      <c r="B64" s="2140"/>
      <c r="C64" s="2140"/>
      <c r="D64" s="2140"/>
      <c r="E64" s="2140"/>
      <c r="F64" s="2140"/>
      <c r="G64" s="2140"/>
      <c r="H64" s="2140"/>
      <c r="I64" s="2140"/>
      <c r="J64" s="2140"/>
      <c r="K64" s="2140"/>
      <c r="L64" s="2140"/>
      <c r="M64" s="2140"/>
      <c r="N64" s="2140"/>
      <c r="O64" s="2140"/>
      <c r="P64" s="2140"/>
      <c r="Q64" s="2140"/>
      <c r="R64" s="2140"/>
    </row>
    <row r="65" spans="1:18" x14ac:dyDescent="0.2">
      <c r="A65" s="2140"/>
      <c r="B65" s="2140"/>
      <c r="C65" s="2140"/>
      <c r="D65" s="2140"/>
      <c r="E65" s="2140"/>
      <c r="F65" s="2140"/>
      <c r="G65" s="2140"/>
      <c r="H65" s="2140"/>
      <c r="I65" s="2140"/>
      <c r="J65" s="2140"/>
      <c r="K65" s="2140"/>
      <c r="L65" s="2140"/>
      <c r="M65" s="2140"/>
      <c r="N65" s="2140"/>
      <c r="O65" s="2140"/>
      <c r="P65" s="2140"/>
      <c r="Q65" s="2140"/>
      <c r="R65" s="2140"/>
    </row>
    <row r="66" spans="1:18" x14ac:dyDescent="0.2">
      <c r="A66" s="2140" t="s">
        <v>1637</v>
      </c>
      <c r="B66" s="2140"/>
      <c r="C66" s="2140"/>
      <c r="D66" s="2140"/>
      <c r="E66" s="2140"/>
      <c r="F66" s="2140"/>
      <c r="G66" s="2140"/>
      <c r="H66" s="2140"/>
      <c r="I66" s="2140"/>
      <c r="J66" s="2140"/>
      <c r="K66" s="2140"/>
      <c r="L66" s="2140"/>
      <c r="M66" s="2140"/>
      <c r="N66" s="2140"/>
      <c r="O66" s="2140"/>
      <c r="P66" s="2140"/>
      <c r="Q66" s="2140"/>
      <c r="R66" s="2140"/>
    </row>
    <row r="67" spans="1:18" x14ac:dyDescent="0.2">
      <c r="A67" s="2140" t="s">
        <v>1636</v>
      </c>
      <c r="B67" s="2140"/>
      <c r="C67" s="2140"/>
      <c r="D67" s="2140"/>
      <c r="E67" s="2140"/>
      <c r="F67" s="2140"/>
      <c r="G67" s="2140"/>
      <c r="H67" s="2140"/>
      <c r="I67" s="2140"/>
      <c r="J67" s="2140"/>
      <c r="K67" s="2140"/>
      <c r="L67" s="2140"/>
      <c r="M67" s="2140"/>
      <c r="N67" s="2140"/>
      <c r="O67" s="2140"/>
      <c r="P67" s="2140"/>
      <c r="Q67" s="2140"/>
      <c r="R67" s="2140"/>
    </row>
    <row r="68" spans="1:18" x14ac:dyDescent="0.2">
      <c r="A68" s="2119" t="s">
        <v>2039</v>
      </c>
      <c r="B68" s="2119"/>
      <c r="C68" s="2119"/>
      <c r="D68" s="2119"/>
      <c r="E68" s="2119"/>
      <c r="F68" s="2119"/>
      <c r="G68" s="2119"/>
      <c r="H68" s="2119"/>
      <c r="I68" s="2119"/>
      <c r="J68" s="2119"/>
      <c r="K68" s="2119"/>
      <c r="L68" s="2119"/>
      <c r="M68" s="2119"/>
      <c r="N68" s="2119"/>
      <c r="O68" s="2119"/>
      <c r="P68" s="2119"/>
      <c r="Q68" s="2119"/>
      <c r="R68" s="2119"/>
    </row>
    <row r="69" spans="1:18" x14ac:dyDescent="0.2">
      <c r="A69" s="2119" t="s">
        <v>1859</v>
      </c>
      <c r="B69" s="2119"/>
      <c r="C69" s="2119"/>
      <c r="D69" s="2119"/>
      <c r="E69" s="2119"/>
      <c r="F69" s="2119"/>
      <c r="G69" s="2119"/>
      <c r="H69" s="2119"/>
      <c r="I69" s="2119"/>
      <c r="J69" s="2119"/>
      <c r="K69" s="2119"/>
      <c r="L69" s="2119"/>
      <c r="M69" s="2119"/>
      <c r="N69" s="2119"/>
      <c r="O69" s="2119"/>
      <c r="P69" s="2119"/>
      <c r="Q69" s="2119"/>
      <c r="R69" s="2119"/>
    </row>
    <row r="70" spans="1:18" ht="14.25" customHeight="1" x14ac:dyDescent="0.2">
      <c r="A70" s="1823" t="s">
        <v>2038</v>
      </c>
      <c r="B70" s="1823"/>
      <c r="C70" s="1823"/>
      <c r="D70" s="1823"/>
      <c r="E70" s="1823"/>
      <c r="F70" s="1823"/>
      <c r="G70" s="1823"/>
      <c r="H70" s="1823"/>
      <c r="I70" s="1823"/>
      <c r="J70" s="1823"/>
      <c r="K70" s="1823"/>
      <c r="L70" s="1823"/>
      <c r="M70" s="1823"/>
      <c r="N70" s="1823"/>
      <c r="O70" s="1823"/>
      <c r="P70" s="1823"/>
      <c r="Q70" s="1823"/>
      <c r="R70" s="1823"/>
    </row>
    <row r="71" spans="1:18" ht="14.25" customHeight="1" x14ac:dyDescent="0.2">
      <c r="A71" s="2119" t="s">
        <v>2037</v>
      </c>
      <c r="B71" s="2119"/>
      <c r="C71" s="2119"/>
      <c r="D71" s="2119"/>
      <c r="E71" s="2119"/>
      <c r="F71" s="2119"/>
      <c r="G71" s="2119"/>
      <c r="H71" s="2119"/>
      <c r="I71" s="2119"/>
      <c r="J71" s="2119"/>
      <c r="K71" s="2119"/>
      <c r="L71" s="2119"/>
      <c r="M71" s="2119"/>
      <c r="N71" s="2119"/>
      <c r="O71" s="2119"/>
      <c r="P71" s="2119"/>
      <c r="Q71" s="2119"/>
      <c r="R71" s="2119"/>
    </row>
    <row r="72" spans="1:18" ht="15" customHeight="1" x14ac:dyDescent="0.2">
      <c r="A72" s="2119" t="s">
        <v>2090</v>
      </c>
      <c r="B72" s="2119"/>
      <c r="C72" s="2119"/>
      <c r="D72" s="2119"/>
      <c r="E72" s="2119"/>
      <c r="F72" s="2119"/>
      <c r="G72" s="2119"/>
      <c r="H72" s="2119"/>
      <c r="I72" s="2119"/>
      <c r="J72" s="2119"/>
      <c r="K72" s="2119"/>
      <c r="L72" s="2119"/>
      <c r="M72" s="2119"/>
      <c r="N72" s="2119"/>
      <c r="O72" s="2119"/>
      <c r="P72" s="2119"/>
      <c r="Q72" s="2119"/>
      <c r="R72" s="2119"/>
    </row>
    <row r="73" spans="1:18" ht="15" customHeight="1" x14ac:dyDescent="0.2">
      <c r="A73" s="2119" t="s">
        <v>2122</v>
      </c>
      <c r="B73" s="2119"/>
      <c r="C73" s="2119"/>
      <c r="D73" s="2119"/>
      <c r="E73" s="2119"/>
      <c r="F73" s="2119"/>
      <c r="G73" s="2119"/>
      <c r="H73" s="2119"/>
      <c r="I73" s="2119"/>
      <c r="J73" s="2119"/>
      <c r="K73" s="2119"/>
      <c r="L73" s="2119"/>
      <c r="M73" s="2119"/>
      <c r="N73" s="2119"/>
      <c r="O73" s="2119"/>
      <c r="P73" s="2119"/>
      <c r="Q73" s="2119"/>
      <c r="R73" s="2119"/>
    </row>
    <row r="74" spans="1:18" x14ac:dyDescent="0.2">
      <c r="A74" s="1764" t="s">
        <v>2245</v>
      </c>
      <c r="B74" s="1764"/>
      <c r="C74" s="1764"/>
      <c r="D74" s="1764"/>
      <c r="E74" s="1764"/>
      <c r="F74" s="1764"/>
      <c r="G74" s="1764"/>
      <c r="H74" s="1764"/>
      <c r="I74" s="1764"/>
      <c r="J74" s="1764"/>
      <c r="K74" s="1764"/>
      <c r="L74" s="1764"/>
      <c r="M74" s="1764"/>
      <c r="N74" s="1764"/>
      <c r="O74" s="1764"/>
      <c r="P74" s="1764"/>
      <c r="Q74" s="1764"/>
      <c r="R74" s="1764"/>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zoomScaleNormal="100" zoomScaleSheetLayoutView="100" workbookViewId="0">
      <selection activeCell="I6" sqref="I6:J12"/>
    </sheetView>
  </sheetViews>
  <sheetFormatPr defaultColWidth="9.140625" defaultRowHeight="14.25" x14ac:dyDescent="0.2"/>
  <cols>
    <col min="1" max="1" width="14.140625" style="1027" bestFit="1" customWidth="1"/>
    <col min="2" max="2" width="18.42578125" style="1027" bestFit="1" customWidth="1"/>
    <col min="3" max="3" width="28.28515625" style="1027" bestFit="1" customWidth="1"/>
    <col min="4" max="4" width="18.140625" style="1027" bestFit="1" customWidth="1"/>
    <col min="5" max="5" width="6.28515625" style="1027" customWidth="1"/>
    <col min="6" max="6" width="13.7109375" style="1033" customWidth="1"/>
    <col min="7" max="7" width="32.5703125" style="1027" customWidth="1"/>
    <col min="8" max="8" width="31" style="1027" customWidth="1"/>
    <col min="9" max="9" width="22.5703125" style="5" customWidth="1"/>
    <col min="10" max="10" width="2" style="5" customWidth="1"/>
    <col min="11" max="11" width="20" style="1027" customWidth="1"/>
    <col min="12" max="12" width="2.140625" style="1027" bestFit="1" customWidth="1"/>
    <col min="13" max="13" width="18.85546875" style="1027" bestFit="1" customWidth="1"/>
    <col min="14" max="14" width="26.42578125" style="1027" bestFit="1" customWidth="1"/>
    <col min="15" max="15" width="13.28515625" style="1027" customWidth="1"/>
    <col min="16" max="16" width="28.5703125" style="1027" bestFit="1" customWidth="1"/>
    <col min="17" max="17" width="18.85546875" style="1027" bestFit="1" customWidth="1"/>
    <col min="18" max="18" width="13.140625" style="1027" customWidth="1"/>
    <col min="19" max="19" width="18.42578125" style="1027" bestFit="1" customWidth="1"/>
    <col min="20" max="16384" width="9.140625" style="1027"/>
  </cols>
  <sheetData>
    <row r="1" spans="1:19" ht="18" customHeight="1" x14ac:dyDescent="0.25">
      <c r="A1" s="2240" t="s">
        <v>2126</v>
      </c>
      <c r="B1" s="2240"/>
      <c r="C1" s="2240"/>
      <c r="D1" s="2240"/>
      <c r="E1" s="2240"/>
      <c r="F1" s="2240"/>
      <c r="G1" s="2240"/>
      <c r="H1" s="2240"/>
      <c r="I1" s="2240"/>
      <c r="J1" s="2240"/>
      <c r="K1" s="2240"/>
      <c r="L1" s="2240"/>
      <c r="M1" s="2240"/>
      <c r="N1" s="2240"/>
      <c r="O1" s="2240"/>
      <c r="P1" s="1035"/>
      <c r="Q1" s="911"/>
      <c r="R1" s="911"/>
      <c r="S1" s="911"/>
    </row>
    <row r="2" spans="1:19" ht="18" customHeight="1" x14ac:dyDescent="0.25">
      <c r="A2" s="2240" t="s">
        <v>2128</v>
      </c>
      <c r="B2" s="2240"/>
      <c r="C2" s="2240"/>
      <c r="D2" s="2240"/>
      <c r="E2" s="2240"/>
      <c r="F2" s="2240"/>
      <c r="G2" s="2240"/>
      <c r="H2" s="2240"/>
      <c r="I2" s="2240"/>
      <c r="J2" s="2240"/>
      <c r="K2" s="2240"/>
      <c r="L2" s="2240"/>
      <c r="M2" s="2240"/>
      <c r="N2" s="2240"/>
      <c r="O2" s="2240"/>
      <c r="P2" s="1035"/>
      <c r="Q2" s="911"/>
      <c r="R2" s="911"/>
      <c r="S2" s="911"/>
    </row>
    <row r="3" spans="1:19" ht="15.75" thickBot="1" x14ac:dyDescent="0.3">
      <c r="B3" s="909"/>
      <c r="C3" s="909"/>
      <c r="D3" s="909"/>
      <c r="E3" s="909"/>
      <c r="F3" s="910"/>
      <c r="G3" s="909"/>
      <c r="H3" s="909"/>
      <c r="I3" s="908"/>
      <c r="J3" s="908"/>
    </row>
    <row r="4" spans="1:19" ht="17.25" x14ac:dyDescent="0.25">
      <c r="A4" s="1776" t="s">
        <v>675</v>
      </c>
      <c r="B4" s="1778" t="s">
        <v>2</v>
      </c>
      <c r="C4" s="1780" t="s">
        <v>326</v>
      </c>
      <c r="D4" s="1781"/>
      <c r="E4" s="1782"/>
      <c r="F4" s="1778" t="s">
        <v>327</v>
      </c>
      <c r="G4" s="2248" t="s">
        <v>1003</v>
      </c>
      <c r="H4" s="1783" t="s">
        <v>1006</v>
      </c>
      <c r="I4" s="2241" t="s">
        <v>10</v>
      </c>
      <c r="J4" s="2242"/>
      <c r="K4" s="2194" t="s">
        <v>1421</v>
      </c>
      <c r="L4" s="1781"/>
      <c r="M4" s="2194"/>
      <c r="N4" s="2252" t="s">
        <v>2283</v>
      </c>
      <c r="O4" s="1782" t="s">
        <v>2315</v>
      </c>
      <c r="P4" s="1781"/>
      <c r="Q4" s="2195"/>
    </row>
    <row r="5" spans="1:19" ht="15" x14ac:dyDescent="0.25">
      <c r="A5" s="2245"/>
      <c r="B5" s="2247"/>
      <c r="C5" s="845" t="s">
        <v>328</v>
      </c>
      <c r="D5" s="845" t="s">
        <v>329</v>
      </c>
      <c r="E5" s="845" t="s">
        <v>330</v>
      </c>
      <c r="F5" s="2247"/>
      <c r="G5" s="2249"/>
      <c r="H5" s="2246"/>
      <c r="I5" s="2243"/>
      <c r="J5" s="2244"/>
      <c r="K5" s="2250" t="s">
        <v>2</v>
      </c>
      <c r="L5" s="2251"/>
      <c r="M5" s="907" t="s">
        <v>1244</v>
      </c>
      <c r="N5" s="2253"/>
      <c r="O5" s="906" t="s">
        <v>2</v>
      </c>
      <c r="P5" s="906" t="s">
        <v>1242</v>
      </c>
      <c r="Q5" s="905" t="s">
        <v>1244</v>
      </c>
    </row>
    <row r="6" spans="1:19" ht="16.5" customHeight="1" x14ac:dyDescent="0.2">
      <c r="A6" s="1723">
        <v>1</v>
      </c>
      <c r="B6" s="1463">
        <v>39875</v>
      </c>
      <c r="C6" s="1851" t="s">
        <v>874</v>
      </c>
      <c r="D6" s="2099" t="s">
        <v>875</v>
      </c>
      <c r="E6" s="2099" t="s">
        <v>876</v>
      </c>
      <c r="F6" s="1851" t="s">
        <v>86</v>
      </c>
      <c r="G6" s="1851" t="s">
        <v>335</v>
      </c>
      <c r="H6" s="1710">
        <v>20000000000</v>
      </c>
      <c r="I6" s="2234" t="s">
        <v>333</v>
      </c>
      <c r="J6" s="2234"/>
      <c r="K6" s="1034">
        <v>40378</v>
      </c>
      <c r="L6" s="1036">
        <v>2</v>
      </c>
      <c r="M6" s="981">
        <v>4300000000</v>
      </c>
      <c r="N6" s="2229">
        <v>100000000</v>
      </c>
      <c r="O6" s="1921">
        <v>41311</v>
      </c>
      <c r="P6" s="1921" t="s">
        <v>2282</v>
      </c>
      <c r="Q6" s="2254">
        <v>100000000</v>
      </c>
    </row>
    <row r="7" spans="1:19" ht="16.5" customHeight="1" x14ac:dyDescent="0.2">
      <c r="A7" s="2262"/>
      <c r="B7" s="1485"/>
      <c r="C7" s="1943"/>
      <c r="D7" s="2100"/>
      <c r="E7" s="2100"/>
      <c r="F7" s="1943"/>
      <c r="G7" s="1943"/>
      <c r="H7" s="2011"/>
      <c r="I7" s="2235"/>
      <c r="J7" s="2235"/>
      <c r="K7" s="2127">
        <v>41088</v>
      </c>
      <c r="L7" s="2255">
        <v>3</v>
      </c>
      <c r="M7" s="2123">
        <v>1400000000</v>
      </c>
      <c r="N7" s="2230"/>
      <c r="O7" s="1921"/>
      <c r="P7" s="1921"/>
      <c r="Q7" s="2254"/>
    </row>
    <row r="8" spans="1:19" ht="14.25" customHeight="1" x14ac:dyDescent="0.2">
      <c r="A8" s="2262"/>
      <c r="B8" s="1485"/>
      <c r="C8" s="1943"/>
      <c r="D8" s="2100"/>
      <c r="E8" s="2100"/>
      <c r="F8" s="1943"/>
      <c r="G8" s="1943"/>
      <c r="H8" s="2011"/>
      <c r="I8" s="2235"/>
      <c r="J8" s="2235"/>
      <c r="K8" s="2127"/>
      <c r="L8" s="2255"/>
      <c r="M8" s="2123"/>
      <c r="N8" s="2230"/>
      <c r="O8" s="1030">
        <v>41311</v>
      </c>
      <c r="P8" s="321" t="s">
        <v>2281</v>
      </c>
      <c r="Q8" s="980">
        <v>212829609.62</v>
      </c>
    </row>
    <row r="9" spans="1:19" ht="14.25" customHeight="1" x14ac:dyDescent="0.2">
      <c r="A9" s="2262"/>
      <c r="B9" s="1485"/>
      <c r="C9" s="1943"/>
      <c r="D9" s="2100"/>
      <c r="E9" s="2100"/>
      <c r="F9" s="1943"/>
      <c r="G9" s="1943"/>
      <c r="H9" s="2011"/>
      <c r="I9" s="2235"/>
      <c r="J9" s="2235"/>
      <c r="K9" s="2237">
        <v>41289</v>
      </c>
      <c r="L9" s="2256">
        <v>4</v>
      </c>
      <c r="M9" s="2259">
        <v>100000000</v>
      </c>
      <c r="N9" s="2230"/>
      <c r="O9" s="1030">
        <v>41339</v>
      </c>
      <c r="P9" s="321" t="s">
        <v>2281</v>
      </c>
      <c r="Q9" s="980">
        <v>97594053.450000003</v>
      </c>
    </row>
    <row r="10" spans="1:19" ht="15" customHeight="1" x14ac:dyDescent="0.2">
      <c r="A10" s="2262"/>
      <c r="B10" s="1485"/>
      <c r="C10" s="1943"/>
      <c r="D10" s="2100"/>
      <c r="E10" s="2100"/>
      <c r="F10" s="1943"/>
      <c r="G10" s="1943"/>
      <c r="H10" s="2011"/>
      <c r="I10" s="2235"/>
      <c r="J10" s="2235"/>
      <c r="K10" s="2238"/>
      <c r="L10" s="2257"/>
      <c r="M10" s="2260"/>
      <c r="N10" s="2230"/>
      <c r="O10" s="1023">
        <v>41368</v>
      </c>
      <c r="P10" s="1032" t="s">
        <v>2281</v>
      </c>
      <c r="Q10" s="1020">
        <v>6069968.46</v>
      </c>
    </row>
    <row r="11" spans="1:19" ht="15" customHeight="1" x14ac:dyDescent="0.2">
      <c r="A11" s="2262"/>
      <c r="B11" s="1485"/>
      <c r="C11" s="1943"/>
      <c r="D11" s="2100"/>
      <c r="E11" s="2100"/>
      <c r="F11" s="1943"/>
      <c r="G11" s="1943"/>
      <c r="H11" s="2011"/>
      <c r="I11" s="2235"/>
      <c r="J11" s="2235"/>
      <c r="K11" s="2238"/>
      <c r="L11" s="2257"/>
      <c r="M11" s="2260"/>
      <c r="N11" s="2230"/>
      <c r="O11" s="1030">
        <v>41400</v>
      </c>
      <c r="P11" s="321" t="s">
        <v>2281</v>
      </c>
      <c r="Q11" s="980">
        <v>4419258.7300000004</v>
      </c>
    </row>
    <row r="12" spans="1:19" ht="29.25" thickBot="1" x14ac:dyDescent="0.25">
      <c r="A12" s="2263"/>
      <c r="B12" s="2264"/>
      <c r="C12" s="2232"/>
      <c r="D12" s="2101"/>
      <c r="E12" s="2101"/>
      <c r="F12" s="2232"/>
      <c r="G12" s="2232"/>
      <c r="H12" s="2233"/>
      <c r="I12" s="2236"/>
      <c r="J12" s="2236"/>
      <c r="K12" s="2239"/>
      <c r="L12" s="2258"/>
      <c r="M12" s="2261"/>
      <c r="N12" s="2231"/>
      <c r="O12" s="1037">
        <v>41431</v>
      </c>
      <c r="P12" s="960" t="s">
        <v>2281</v>
      </c>
      <c r="Q12" s="1038">
        <v>96496771.870000005</v>
      </c>
    </row>
    <row r="13" spans="1:19" x14ac:dyDescent="0.2">
      <c r="B13" s="10"/>
      <c r="C13" s="1026"/>
      <c r="D13" s="2"/>
      <c r="E13" s="2"/>
      <c r="F13" s="4"/>
      <c r="G13" s="1026"/>
      <c r="H13" s="7"/>
      <c r="I13" s="1025"/>
      <c r="J13" s="1025"/>
    </row>
    <row r="14" spans="1:19" x14ac:dyDescent="0.2">
      <c r="B14" s="10"/>
      <c r="C14" s="1026"/>
      <c r="D14" s="2"/>
      <c r="E14" s="2"/>
      <c r="F14" s="4"/>
      <c r="G14" s="1026"/>
      <c r="H14" s="7"/>
      <c r="I14" s="1025"/>
      <c r="J14" s="1025"/>
    </row>
    <row r="15" spans="1:19" ht="18" thickBot="1" x14ac:dyDescent="0.3">
      <c r="B15" s="1031"/>
      <c r="C15" s="1026"/>
      <c r="D15" s="1031"/>
      <c r="E15" s="1031"/>
      <c r="F15" s="4"/>
      <c r="M15" s="1024" t="s">
        <v>2280</v>
      </c>
      <c r="N15" s="912">
        <f>N6</f>
        <v>100000000</v>
      </c>
      <c r="P15" s="572" t="s">
        <v>2316</v>
      </c>
      <c r="Q15" s="912">
        <f>SUM(Q6:Q12)</f>
        <v>517409662.13</v>
      </c>
    </row>
    <row r="16" spans="1:19" ht="15.75" thickTop="1" x14ac:dyDescent="0.25">
      <c r="B16" s="1031"/>
      <c r="C16" s="1026"/>
      <c r="D16" s="1031"/>
      <c r="E16" s="1031"/>
      <c r="F16" s="4"/>
      <c r="G16" s="1029"/>
      <c r="H16" s="6"/>
    </row>
    <row r="18" spans="1:18" ht="17.25" customHeight="1" x14ac:dyDescent="0.2">
      <c r="A18" s="1765" t="s">
        <v>1422</v>
      </c>
      <c r="B18" s="1765"/>
      <c r="C18" s="1765"/>
      <c r="D18" s="1765"/>
      <c r="E18" s="1765"/>
      <c r="F18" s="1765"/>
      <c r="G18" s="1765"/>
      <c r="H18" s="1765"/>
      <c r="I18" s="1765"/>
      <c r="J18" s="1765"/>
      <c r="K18" s="1765"/>
      <c r="L18" s="1765"/>
      <c r="M18" s="1765"/>
      <c r="N18" s="1765"/>
      <c r="O18" s="1765"/>
      <c r="P18" s="1765"/>
      <c r="Q18" s="1765"/>
      <c r="R18" s="1028"/>
    </row>
    <row r="19" spans="1:18" x14ac:dyDescent="0.2">
      <c r="A19" s="1765" t="s">
        <v>1423</v>
      </c>
      <c r="B19" s="1765"/>
      <c r="C19" s="1765"/>
      <c r="D19" s="1765"/>
      <c r="E19" s="1765"/>
      <c r="F19" s="1765"/>
      <c r="G19" s="1765"/>
      <c r="H19" s="1765"/>
      <c r="I19" s="1765"/>
      <c r="J19" s="1765"/>
      <c r="K19" s="1765"/>
      <c r="L19" s="1765"/>
      <c r="M19" s="1765"/>
      <c r="N19" s="1765"/>
      <c r="O19" s="1765"/>
      <c r="P19" s="1765"/>
      <c r="Q19" s="1765"/>
    </row>
    <row r="20" spans="1:18" x14ac:dyDescent="0.2">
      <c r="A20" s="1765" t="s">
        <v>2278</v>
      </c>
      <c r="B20" s="1765"/>
      <c r="C20" s="1765"/>
      <c r="D20" s="1765"/>
      <c r="E20" s="1765"/>
      <c r="F20" s="1765"/>
      <c r="G20" s="1765"/>
      <c r="H20" s="1765"/>
      <c r="I20" s="1765"/>
      <c r="J20" s="1765"/>
      <c r="K20" s="1765"/>
      <c r="L20" s="1765"/>
      <c r="M20" s="1765"/>
      <c r="N20" s="1765"/>
      <c r="O20" s="1765"/>
      <c r="P20" s="1765"/>
      <c r="Q20" s="1765"/>
    </row>
    <row r="21" spans="1:18" x14ac:dyDescent="0.2">
      <c r="A21" s="1765" t="s">
        <v>2279</v>
      </c>
      <c r="B21" s="1765"/>
      <c r="C21" s="1765"/>
      <c r="D21" s="1765"/>
      <c r="E21" s="1765"/>
      <c r="F21" s="1765"/>
      <c r="G21" s="1765"/>
      <c r="H21" s="1765"/>
      <c r="I21" s="1765"/>
      <c r="J21" s="1765"/>
      <c r="K21" s="1765"/>
      <c r="L21" s="1765"/>
      <c r="M21" s="1765"/>
      <c r="N21" s="1765"/>
      <c r="O21" s="1765"/>
      <c r="P21" s="1765"/>
      <c r="Q21" s="1765"/>
    </row>
    <row r="22" spans="1:18" x14ac:dyDescent="0.2">
      <c r="A22" s="1027" t="s">
        <v>2317</v>
      </c>
    </row>
    <row r="748" spans="6:6" ht="42.75" x14ac:dyDescent="0.2">
      <c r="F748" s="1033" t="s">
        <v>1380</v>
      </c>
    </row>
  </sheetData>
  <mergeCells count="36">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 ref="A1:O1"/>
    <mergeCell ref="A2:O2"/>
    <mergeCell ref="I4:J5"/>
    <mergeCell ref="A4:A5"/>
    <mergeCell ref="H4:H5"/>
    <mergeCell ref="K4:M4"/>
    <mergeCell ref="F4:F5"/>
    <mergeCell ref="G4:G5"/>
    <mergeCell ref="O4:Q4"/>
    <mergeCell ref="K5:L5"/>
    <mergeCell ref="B4:B5"/>
    <mergeCell ref="C4:E4"/>
    <mergeCell ref="N4:N5"/>
    <mergeCell ref="E6:E12"/>
    <mergeCell ref="N6:N12"/>
    <mergeCell ref="F6:F12"/>
    <mergeCell ref="G6:G12"/>
    <mergeCell ref="H6:H12"/>
    <mergeCell ref="I6:J12"/>
    <mergeCell ref="K9:K12"/>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0" sqref="B10:D10"/>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76" t="s">
        <v>2126</v>
      </c>
      <c r="B1" s="2276"/>
      <c r="C1" s="2276"/>
      <c r="D1" s="2276"/>
      <c r="E1" s="2276"/>
      <c r="F1" s="2276"/>
      <c r="G1" s="2276"/>
      <c r="H1" s="2276"/>
      <c r="I1" s="2276"/>
      <c r="J1" s="2276"/>
      <c r="K1" s="2276"/>
      <c r="L1" s="2276"/>
      <c r="M1" s="2276"/>
      <c r="N1" s="2276"/>
      <c r="O1" s="2276"/>
      <c r="P1" s="2276"/>
      <c r="Q1" s="2276"/>
      <c r="R1" s="2276"/>
    </row>
    <row r="2" spans="1:22" ht="15" x14ac:dyDescent="0.25">
      <c r="A2" s="2276" t="s">
        <v>2127</v>
      </c>
      <c r="B2" s="2276"/>
      <c r="C2" s="2276"/>
      <c r="D2" s="2276"/>
      <c r="E2" s="2276"/>
      <c r="F2" s="2276"/>
      <c r="G2" s="2276"/>
      <c r="H2" s="2276"/>
      <c r="I2" s="2276"/>
      <c r="J2" s="2276"/>
      <c r="K2" s="2276"/>
      <c r="L2" s="2276"/>
      <c r="M2" s="2276"/>
      <c r="N2" s="2276"/>
      <c r="O2" s="2276"/>
      <c r="P2" s="2276"/>
      <c r="Q2" s="2276"/>
      <c r="R2" s="2276"/>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597" t="s">
        <v>1354</v>
      </c>
      <c r="B4" s="1598"/>
      <c r="C4" s="1598"/>
      <c r="D4" s="1598"/>
      <c r="E4" s="1598"/>
      <c r="F4" s="1598"/>
      <c r="G4" s="1599"/>
      <c r="H4" s="1598" t="s">
        <v>1355</v>
      </c>
      <c r="I4" s="1598"/>
      <c r="J4" s="1598"/>
      <c r="K4" s="1598"/>
      <c r="L4" s="1599"/>
      <c r="M4" s="1757" t="s">
        <v>1010</v>
      </c>
      <c r="N4" s="2074"/>
      <c r="O4" s="2074"/>
      <c r="P4" s="1759"/>
      <c r="Q4" s="2277"/>
      <c r="R4" s="1760"/>
    </row>
    <row r="5" spans="1:22" ht="47.25" customHeight="1" thickBot="1" x14ac:dyDescent="0.3">
      <c r="A5" s="213" t="s">
        <v>2</v>
      </c>
      <c r="B5" s="2280" t="s">
        <v>1059</v>
      </c>
      <c r="C5" s="2280"/>
      <c r="D5" s="2281"/>
      <c r="E5" s="212" t="s">
        <v>1378</v>
      </c>
      <c r="F5" s="211" t="s">
        <v>1356</v>
      </c>
      <c r="G5" s="250" t="s">
        <v>1375</v>
      </c>
      <c r="H5" s="780" t="s">
        <v>1357</v>
      </c>
      <c r="I5" s="216" t="s">
        <v>1393</v>
      </c>
      <c r="J5" s="2282" t="s">
        <v>1375</v>
      </c>
      <c r="K5" s="2281"/>
      <c r="L5" s="779" t="s">
        <v>1358</v>
      </c>
      <c r="M5" s="251" t="s">
        <v>1353</v>
      </c>
      <c r="N5" s="780" t="s">
        <v>1867</v>
      </c>
      <c r="O5" s="780" t="s">
        <v>1874</v>
      </c>
      <c r="P5" s="780" t="s">
        <v>1875</v>
      </c>
      <c r="Q5" s="696" t="s">
        <v>1876</v>
      </c>
      <c r="R5" s="183" t="s">
        <v>1868</v>
      </c>
    </row>
    <row r="6" spans="1:22" ht="14.25" x14ac:dyDescent="0.2">
      <c r="A6" s="252">
        <v>40256</v>
      </c>
      <c r="B6" s="2283" t="s">
        <v>1359</v>
      </c>
      <c r="C6" s="2283"/>
      <c r="D6" s="2284"/>
      <c r="E6" s="37">
        <v>4070000</v>
      </c>
      <c r="F6" s="184">
        <v>107.75</v>
      </c>
      <c r="G6" s="38" t="s">
        <v>1216</v>
      </c>
      <c r="H6" s="253">
        <v>40261</v>
      </c>
      <c r="I6" s="37">
        <v>4377249.3</v>
      </c>
      <c r="J6" s="2285" t="s">
        <v>1216</v>
      </c>
      <c r="K6" s="2286"/>
      <c r="L6" s="697">
        <v>2184</v>
      </c>
      <c r="M6" s="709">
        <v>40715</v>
      </c>
      <c r="N6" s="710" t="s">
        <v>1216</v>
      </c>
      <c r="O6" s="706">
        <v>4070000</v>
      </c>
      <c r="P6" s="711">
        <v>3151186.31</v>
      </c>
      <c r="Q6" s="712">
        <v>902632.95</v>
      </c>
      <c r="R6" s="147">
        <v>3457746.41</v>
      </c>
      <c r="S6" s="698"/>
      <c r="U6" s="771"/>
      <c r="V6" s="765"/>
    </row>
    <row r="7" spans="1:22" ht="14.25" x14ac:dyDescent="0.2">
      <c r="A7" s="255">
        <v>40256</v>
      </c>
      <c r="B7" s="2287" t="s">
        <v>1360</v>
      </c>
      <c r="C7" s="2287"/>
      <c r="D7" s="2288"/>
      <c r="E7" s="333">
        <v>7617617</v>
      </c>
      <c r="F7" s="750">
        <v>109</v>
      </c>
      <c r="G7" s="256" t="s">
        <v>1216</v>
      </c>
      <c r="H7" s="751">
        <v>40261</v>
      </c>
      <c r="I7" s="40">
        <v>8279156.3600000003</v>
      </c>
      <c r="J7" s="2265" t="s">
        <v>1216</v>
      </c>
      <c r="K7" s="2266"/>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8" t="s">
        <v>1360</v>
      </c>
      <c r="C8" s="2289"/>
      <c r="D8" s="2289"/>
      <c r="E8" s="40">
        <v>8030000</v>
      </c>
      <c r="F8" s="209">
        <v>108.875</v>
      </c>
      <c r="G8" s="256" t="s">
        <v>1216</v>
      </c>
      <c r="H8" s="257">
        <v>40261</v>
      </c>
      <c r="I8" s="40">
        <v>8716264.6199999992</v>
      </c>
      <c r="J8" s="2265" t="s">
        <v>1216</v>
      </c>
      <c r="K8" s="2266"/>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78" t="s">
        <v>1374</v>
      </c>
      <c r="C9" s="2278"/>
      <c r="D9" s="2279"/>
      <c r="E9" s="40">
        <v>23500000</v>
      </c>
      <c r="F9" s="209">
        <v>110.502</v>
      </c>
      <c r="G9" s="256" t="s">
        <v>1216</v>
      </c>
      <c r="H9" s="257">
        <v>40326</v>
      </c>
      <c r="I9" s="40">
        <v>26041642.5</v>
      </c>
      <c r="J9" s="2265" t="s">
        <v>1216</v>
      </c>
      <c r="K9" s="2266"/>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78" t="s">
        <v>1376</v>
      </c>
      <c r="C10" s="2278"/>
      <c r="D10" s="2279"/>
      <c r="E10" s="40">
        <v>8900014</v>
      </c>
      <c r="F10" s="209">
        <v>107.5</v>
      </c>
      <c r="G10" s="256" t="s">
        <v>1216</v>
      </c>
      <c r="H10" s="257">
        <v>40298</v>
      </c>
      <c r="I10" s="40">
        <v>9598522.9499999993</v>
      </c>
      <c r="J10" s="2265" t="s">
        <v>1216</v>
      </c>
      <c r="K10" s="2266"/>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78" t="s">
        <v>1389</v>
      </c>
      <c r="C11" s="2278"/>
      <c r="D11" s="2279"/>
      <c r="E11" s="40">
        <v>10751382</v>
      </c>
      <c r="F11" s="209">
        <v>106.806</v>
      </c>
      <c r="G11" s="256" t="s">
        <v>1216</v>
      </c>
      <c r="H11" s="257">
        <v>40359</v>
      </c>
      <c r="I11" s="40">
        <v>11511052.25</v>
      </c>
      <c r="J11" s="2265" t="s">
        <v>1216</v>
      </c>
      <c r="K11" s="2266"/>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78" t="s">
        <v>1390</v>
      </c>
      <c r="C12" s="2278"/>
      <c r="D12" s="2279"/>
      <c r="E12" s="40">
        <v>12898996</v>
      </c>
      <c r="F12" s="209">
        <v>109.42</v>
      </c>
      <c r="G12" s="256" t="s">
        <v>1216</v>
      </c>
      <c r="H12" s="257">
        <v>40359</v>
      </c>
      <c r="I12" s="40">
        <v>14151228.74</v>
      </c>
      <c r="J12" s="2265" t="s">
        <v>1216</v>
      </c>
      <c r="K12" s="2266"/>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7" t="s">
        <v>1391</v>
      </c>
      <c r="C13" s="2267"/>
      <c r="D13" s="2267"/>
      <c r="E13" s="40">
        <v>8744333</v>
      </c>
      <c r="F13" s="209">
        <v>110.798</v>
      </c>
      <c r="G13" s="256" t="s">
        <v>1216</v>
      </c>
      <c r="H13" s="257">
        <v>40359</v>
      </c>
      <c r="I13" s="40">
        <v>9717173.0800000001</v>
      </c>
      <c r="J13" s="2265" t="s">
        <v>1216</v>
      </c>
      <c r="K13" s="2266"/>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90" t="s">
        <v>1425</v>
      </c>
      <c r="C14" s="2278"/>
      <c r="D14" s="2279"/>
      <c r="E14" s="40">
        <v>8417817</v>
      </c>
      <c r="F14" s="209">
        <v>110.125</v>
      </c>
      <c r="G14" s="256" t="s">
        <v>1216</v>
      </c>
      <c r="H14" s="257">
        <v>40389</v>
      </c>
      <c r="I14" s="40">
        <v>9294363.1099999994</v>
      </c>
      <c r="J14" s="2265" t="s">
        <v>1216</v>
      </c>
      <c r="K14" s="2266"/>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7" t="s">
        <v>1391</v>
      </c>
      <c r="C15" s="2267"/>
      <c r="D15" s="2267"/>
      <c r="E15" s="40">
        <v>17119972</v>
      </c>
      <c r="F15" s="209">
        <v>109.553</v>
      </c>
      <c r="G15" s="256" t="s">
        <v>1216</v>
      </c>
      <c r="H15" s="257">
        <v>40389</v>
      </c>
      <c r="I15" s="40">
        <v>18801712.030000001</v>
      </c>
      <c r="J15" s="2265" t="s">
        <v>1216</v>
      </c>
      <c r="K15" s="2266"/>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7" t="s">
        <v>1389</v>
      </c>
      <c r="C16" s="2267"/>
      <c r="D16" s="2267"/>
      <c r="E16" s="40">
        <v>34441059</v>
      </c>
      <c r="F16" s="209">
        <v>110.785</v>
      </c>
      <c r="G16" s="256" t="s">
        <v>1216</v>
      </c>
      <c r="H16" s="257">
        <v>40420</v>
      </c>
      <c r="I16" s="40">
        <v>38273994.890000001</v>
      </c>
      <c r="J16" s="2265" t="s">
        <v>1216</v>
      </c>
      <c r="K16" s="2266"/>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7" t="s">
        <v>1374</v>
      </c>
      <c r="C17" s="2267"/>
      <c r="D17" s="2267"/>
      <c r="E17" s="40">
        <v>28209085</v>
      </c>
      <c r="F17" s="209">
        <v>112.02800000000001</v>
      </c>
      <c r="G17" s="256" t="s">
        <v>1216</v>
      </c>
      <c r="H17" s="257">
        <v>40420</v>
      </c>
      <c r="I17" s="40">
        <v>31693810.469999999</v>
      </c>
      <c r="J17" s="2265" t="s">
        <v>1216</v>
      </c>
      <c r="K17" s="2266"/>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7" t="s">
        <v>1389</v>
      </c>
      <c r="C18" s="2267"/>
      <c r="D18" s="2267"/>
      <c r="E18" s="40">
        <v>6004156</v>
      </c>
      <c r="F18" s="209">
        <v>106.625</v>
      </c>
      <c r="G18" s="256" t="s">
        <v>1216</v>
      </c>
      <c r="H18" s="257">
        <v>40451</v>
      </c>
      <c r="I18" s="40">
        <v>6416804.125</v>
      </c>
      <c r="J18" s="2265" t="s">
        <v>1216</v>
      </c>
      <c r="K18" s="2266"/>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7" t="s">
        <v>1359</v>
      </c>
      <c r="C19" s="2267"/>
      <c r="D19" s="2267"/>
      <c r="E19" s="40">
        <v>6860835</v>
      </c>
      <c r="F19" s="209">
        <v>108.505</v>
      </c>
      <c r="G19" s="256" t="s">
        <v>1216</v>
      </c>
      <c r="H19" s="257">
        <v>40451</v>
      </c>
      <c r="I19" s="40">
        <v>7462725.5767499991</v>
      </c>
      <c r="J19" s="2265" t="s">
        <v>1216</v>
      </c>
      <c r="K19" s="2266"/>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7" t="s">
        <v>1374</v>
      </c>
      <c r="C20" s="2267"/>
      <c r="D20" s="2267"/>
      <c r="E20" s="40">
        <v>13183361</v>
      </c>
      <c r="F20" s="209">
        <v>111.86</v>
      </c>
      <c r="G20" s="256" t="s">
        <v>1216</v>
      </c>
      <c r="H20" s="257">
        <v>40451</v>
      </c>
      <c r="I20" s="40">
        <v>14789302.374600001</v>
      </c>
      <c r="J20" s="2265" t="s">
        <v>1216</v>
      </c>
      <c r="K20" s="2266"/>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7" t="s">
        <v>1426</v>
      </c>
      <c r="C21" s="2267"/>
      <c r="D21" s="2267"/>
      <c r="E21" s="40">
        <v>2598386</v>
      </c>
      <c r="F21" s="209">
        <v>108.4375</v>
      </c>
      <c r="G21" s="256" t="s">
        <v>1216</v>
      </c>
      <c r="H21" s="257">
        <v>40451</v>
      </c>
      <c r="I21" s="40">
        <v>2826677.6687500002</v>
      </c>
      <c r="J21" s="2265" t="s">
        <v>1216</v>
      </c>
      <c r="K21" s="2266"/>
      <c r="L21" s="210">
        <v>1408</v>
      </c>
      <c r="M21" s="258">
        <v>40932</v>
      </c>
      <c r="N21" s="258" t="s">
        <v>1216</v>
      </c>
      <c r="O21" s="707">
        <v>2598386</v>
      </c>
      <c r="P21" s="691">
        <v>1903406.58</v>
      </c>
      <c r="Q21" s="712">
        <v>694979.4</v>
      </c>
      <c r="R21" s="127">
        <v>2052702.39</v>
      </c>
      <c r="U21" s="771"/>
      <c r="V21" s="765"/>
    </row>
    <row r="22" spans="1:22" ht="14.25" x14ac:dyDescent="0.2">
      <c r="A22" s="255">
        <v>40388</v>
      </c>
      <c r="B22" s="2267" t="s">
        <v>1374</v>
      </c>
      <c r="C22" s="2267"/>
      <c r="D22" s="2267"/>
      <c r="E22" s="40">
        <v>9719455</v>
      </c>
      <c r="F22" s="209">
        <v>106.75</v>
      </c>
      <c r="G22" s="256" t="s">
        <v>1216</v>
      </c>
      <c r="H22" s="257">
        <v>40480</v>
      </c>
      <c r="I22" s="40">
        <v>10394984.122500001</v>
      </c>
      <c r="J22" s="2265" t="s">
        <v>1216</v>
      </c>
      <c r="K22" s="2266"/>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7" t="s">
        <v>1389</v>
      </c>
      <c r="C23" s="2267"/>
      <c r="D23" s="2267"/>
      <c r="E23" s="40">
        <v>8279048</v>
      </c>
      <c r="F23" s="209">
        <v>110.19799999999999</v>
      </c>
      <c r="G23" s="256" t="s">
        <v>1216</v>
      </c>
      <c r="H23" s="257">
        <v>40451</v>
      </c>
      <c r="I23" s="40">
        <v>9150989.2850400005</v>
      </c>
      <c r="J23" s="2265" t="s">
        <v>1216</v>
      </c>
      <c r="K23" s="2266"/>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7" t="s">
        <v>1446</v>
      </c>
      <c r="C24" s="2267"/>
      <c r="D24" s="2267"/>
      <c r="E24" s="40">
        <v>5000000</v>
      </c>
      <c r="F24" s="209">
        <v>110.08799999999999</v>
      </c>
      <c r="G24" s="256" t="s">
        <v>1216</v>
      </c>
      <c r="H24" s="257">
        <v>40480</v>
      </c>
      <c r="I24" s="40">
        <v>5520651.6699999999</v>
      </c>
      <c r="J24" s="2265" t="s">
        <v>1216</v>
      </c>
      <c r="K24" s="2266"/>
      <c r="L24" s="210">
        <v>2752</v>
      </c>
      <c r="M24" s="258">
        <v>40835</v>
      </c>
      <c r="N24" s="258" t="s">
        <v>1216</v>
      </c>
      <c r="O24" s="707">
        <v>5000000</v>
      </c>
      <c r="P24" s="691">
        <v>4580543.05</v>
      </c>
      <c r="Q24" s="712">
        <v>419456.95</v>
      </c>
      <c r="R24" s="127">
        <v>5029355.7299999995</v>
      </c>
      <c r="U24" s="771"/>
      <c r="V24" s="765"/>
    </row>
    <row r="25" spans="1:22" ht="14.25" x14ac:dyDescent="0.2">
      <c r="A25" s="255">
        <v>40407</v>
      </c>
      <c r="B25" s="2265" t="s">
        <v>1389</v>
      </c>
      <c r="C25" s="2271"/>
      <c r="D25" s="2266"/>
      <c r="E25" s="40">
        <v>10000000</v>
      </c>
      <c r="F25" s="209">
        <v>110.821</v>
      </c>
      <c r="G25" s="256" t="s">
        <v>1216</v>
      </c>
      <c r="H25" s="257">
        <v>40480</v>
      </c>
      <c r="I25" s="329">
        <v>11115031.109999999</v>
      </c>
      <c r="J25" s="2265" t="s">
        <v>1216</v>
      </c>
      <c r="K25" s="2266"/>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4" t="s">
        <v>1389</v>
      </c>
      <c r="C26" s="2274"/>
      <c r="D26" s="2274"/>
      <c r="E26" s="333">
        <v>9272482</v>
      </c>
      <c r="F26" s="775">
        <v>110.515</v>
      </c>
      <c r="G26" s="331" t="s">
        <v>1216</v>
      </c>
      <c r="H26" s="332">
        <v>40450</v>
      </c>
      <c r="I26" s="333">
        <v>10277319.2423</v>
      </c>
      <c r="J26" s="2265" t="s">
        <v>1216</v>
      </c>
      <c r="K26" s="2266"/>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7" t="s">
        <v>1584</v>
      </c>
      <c r="C27" s="2267"/>
      <c r="D27" s="2267"/>
      <c r="E27" s="333">
        <v>10350000</v>
      </c>
      <c r="F27" s="209">
        <v>112.476</v>
      </c>
      <c r="G27" s="256" t="s">
        <v>1216</v>
      </c>
      <c r="H27" s="257">
        <v>40480</v>
      </c>
      <c r="I27" s="40">
        <v>11672765.65</v>
      </c>
      <c r="J27" s="2265" t="s">
        <v>1216</v>
      </c>
      <c r="K27" s="2266"/>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5" t="s">
        <v>1389</v>
      </c>
      <c r="C28" s="2271"/>
      <c r="D28" s="2266"/>
      <c r="E28" s="40">
        <v>6900000</v>
      </c>
      <c r="F28" s="209">
        <v>105.875</v>
      </c>
      <c r="G28" s="256" t="s">
        <v>1216</v>
      </c>
      <c r="H28" s="257">
        <v>40512</v>
      </c>
      <c r="I28" s="329">
        <v>7319687.71</v>
      </c>
      <c r="J28" s="2272" t="s">
        <v>1216</v>
      </c>
      <c r="K28" s="2273"/>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68" t="s">
        <v>1389</v>
      </c>
      <c r="C29" s="2269"/>
      <c r="D29" s="2270"/>
      <c r="E29" s="333">
        <v>8902230</v>
      </c>
      <c r="F29" s="775">
        <v>111.584</v>
      </c>
      <c r="G29" s="256" t="s">
        <v>1216</v>
      </c>
      <c r="H29" s="332">
        <v>40480</v>
      </c>
      <c r="I29" s="341">
        <v>9962039.4932000004</v>
      </c>
      <c r="J29" s="2265" t="s">
        <v>1216</v>
      </c>
      <c r="K29" s="2266"/>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4" t="s">
        <v>1590</v>
      </c>
      <c r="C30" s="2274"/>
      <c r="D30" s="2274"/>
      <c r="E30" s="333">
        <v>8050000</v>
      </c>
      <c r="F30" s="775">
        <v>110.759</v>
      </c>
      <c r="G30" s="331" t="s">
        <v>1216</v>
      </c>
      <c r="H30" s="332">
        <v>40512</v>
      </c>
      <c r="I30" s="333">
        <v>8940780.3499999996</v>
      </c>
      <c r="J30" s="2265" t="s">
        <v>1216</v>
      </c>
      <c r="K30" s="2266"/>
      <c r="L30" s="334">
        <v>4458</v>
      </c>
      <c r="M30" s="258">
        <v>40932</v>
      </c>
      <c r="N30" s="258" t="s">
        <v>1216</v>
      </c>
      <c r="O30" s="707">
        <v>8050000</v>
      </c>
      <c r="P30" s="690">
        <v>7053867.4000000004</v>
      </c>
      <c r="Q30" s="783">
        <v>996132.6</v>
      </c>
      <c r="R30" s="147">
        <v>7703609.71</v>
      </c>
      <c r="U30" s="771"/>
      <c r="V30" s="765"/>
    </row>
    <row r="31" spans="1:22" ht="14.25" x14ac:dyDescent="0.2">
      <c r="A31" s="255">
        <v>40435</v>
      </c>
      <c r="B31" s="2267" t="s">
        <v>1425</v>
      </c>
      <c r="C31" s="2267"/>
      <c r="D31" s="2267"/>
      <c r="E31" s="333">
        <v>5750000</v>
      </c>
      <c r="F31" s="209">
        <v>106.5</v>
      </c>
      <c r="G31" s="256" t="s">
        <v>1216</v>
      </c>
      <c r="H31" s="257">
        <v>40512</v>
      </c>
      <c r="I31" s="40">
        <v>6134171.8799999999</v>
      </c>
      <c r="J31" s="2265" t="s">
        <v>1216</v>
      </c>
      <c r="K31" s="2266"/>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5" t="s">
        <v>1589</v>
      </c>
      <c r="C32" s="2271"/>
      <c r="D32" s="2266"/>
      <c r="E32" s="40">
        <v>5741753</v>
      </c>
      <c r="F32" s="209">
        <v>110.5</v>
      </c>
      <c r="G32" s="256" t="s">
        <v>1216</v>
      </c>
      <c r="H32" s="257">
        <v>40512</v>
      </c>
      <c r="I32" s="329">
        <v>6361172.5150000006</v>
      </c>
      <c r="J32" s="2272" t="s">
        <v>1216</v>
      </c>
      <c r="K32" s="2273"/>
      <c r="L32" s="210">
        <v>3172</v>
      </c>
      <c r="M32" s="258">
        <v>40932</v>
      </c>
      <c r="N32" s="258" t="s">
        <v>1216</v>
      </c>
      <c r="O32" s="707">
        <v>5741753</v>
      </c>
      <c r="P32" s="691">
        <v>4307880.87</v>
      </c>
      <c r="Q32" s="782">
        <v>1433872.13</v>
      </c>
      <c r="R32" s="127">
        <v>4693918.45</v>
      </c>
      <c r="U32" s="771"/>
      <c r="V32" s="765"/>
    </row>
    <row r="33" spans="1:22" ht="14.25" x14ac:dyDescent="0.2">
      <c r="A33" s="254">
        <v>40449</v>
      </c>
      <c r="B33" s="2268" t="s">
        <v>1390</v>
      </c>
      <c r="C33" s="2269"/>
      <c r="D33" s="2270"/>
      <c r="E33" s="333">
        <v>3450000</v>
      </c>
      <c r="F33" s="775">
        <v>110.875</v>
      </c>
      <c r="G33" s="331" t="s">
        <v>1216</v>
      </c>
      <c r="H33" s="332">
        <v>40512</v>
      </c>
      <c r="I33" s="341">
        <v>3834428.23</v>
      </c>
      <c r="J33" s="2272" t="s">
        <v>1216</v>
      </c>
      <c r="K33" s="2273"/>
      <c r="L33" s="334">
        <v>1912</v>
      </c>
      <c r="M33" s="258">
        <v>40835</v>
      </c>
      <c r="N33" s="258" t="s">
        <v>1216</v>
      </c>
      <c r="O33" s="706">
        <v>3450000</v>
      </c>
      <c r="P33" s="690">
        <v>3367168.19</v>
      </c>
      <c r="Q33" s="712">
        <v>82831.83</v>
      </c>
      <c r="R33" s="147">
        <v>3698411.02</v>
      </c>
      <c r="U33" s="771"/>
      <c r="V33" s="765"/>
    </row>
    <row r="34" spans="1:22" ht="14.25" x14ac:dyDescent="0.2">
      <c r="A34" s="254">
        <v>40449</v>
      </c>
      <c r="B34" s="2274" t="s">
        <v>1374</v>
      </c>
      <c r="C34" s="2274"/>
      <c r="D34" s="2274"/>
      <c r="E34" s="333">
        <v>11482421</v>
      </c>
      <c r="F34" s="775">
        <v>113.83799999999999</v>
      </c>
      <c r="G34" s="331" t="s">
        <v>1216</v>
      </c>
      <c r="H34" s="332">
        <v>40542</v>
      </c>
      <c r="I34" s="333">
        <v>13109069.557979999</v>
      </c>
      <c r="J34" s="2265" t="s">
        <v>1216</v>
      </c>
      <c r="K34" s="2266"/>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7" t="s">
        <v>1374</v>
      </c>
      <c r="C35" s="2267"/>
      <c r="D35" s="2267"/>
      <c r="E35" s="333">
        <v>13402491</v>
      </c>
      <c r="F35" s="775">
        <v>113.9</v>
      </c>
      <c r="G35" s="256" t="s">
        <v>1216</v>
      </c>
      <c r="H35" s="257">
        <v>40512</v>
      </c>
      <c r="I35" s="40">
        <v>15308612.259000001</v>
      </c>
      <c r="J35" s="2265" t="s">
        <v>1216</v>
      </c>
      <c r="K35" s="2266"/>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91" t="s">
        <v>1390</v>
      </c>
      <c r="C36" s="2292"/>
      <c r="D36" s="2293"/>
      <c r="E36" s="699">
        <v>14950000</v>
      </c>
      <c r="F36" s="565">
        <v>114.006</v>
      </c>
      <c r="G36" s="566" t="s">
        <v>1216</v>
      </c>
      <c r="H36" s="567">
        <v>40542</v>
      </c>
      <c r="I36" s="568">
        <v>17092069.219999999</v>
      </c>
      <c r="J36" s="2294" t="s">
        <v>1216</v>
      </c>
      <c r="K36" s="2295"/>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75"/>
      <c r="B43" s="2275"/>
      <c r="C43" s="2275"/>
      <c r="D43" s="772"/>
      <c r="E43" s="142"/>
      <c r="F43" s="142"/>
      <c r="G43" s="142"/>
      <c r="H43" s="191"/>
      <c r="I43" s="195"/>
      <c r="J43" s="195"/>
      <c r="K43" s="195"/>
      <c r="L43" s="144"/>
      <c r="M43" s="144"/>
      <c r="N43" s="144"/>
      <c r="O43" s="144"/>
      <c r="P43" s="196"/>
      <c r="Q43" s="772"/>
      <c r="R43" s="195"/>
    </row>
    <row r="44" spans="1:22" ht="15" customHeight="1" x14ac:dyDescent="0.2">
      <c r="A44" s="1647" t="s">
        <v>1363</v>
      </c>
      <c r="B44" s="1647"/>
      <c r="C44" s="1647"/>
      <c r="D44" s="1647"/>
      <c r="E44" s="1647"/>
      <c r="F44" s="1647"/>
      <c r="G44" s="1647"/>
      <c r="H44" s="1647"/>
      <c r="I44" s="1647"/>
      <c r="J44" s="1647"/>
      <c r="K44" s="1647"/>
      <c r="L44" s="1647"/>
      <c r="M44" s="1647"/>
      <c r="N44" s="1647"/>
      <c r="O44" s="1647"/>
      <c r="P44" s="1647"/>
      <c r="Q44" s="1647"/>
      <c r="R44" s="197"/>
    </row>
    <row r="45" spans="1:22" ht="15" customHeight="1" x14ac:dyDescent="0.2">
      <c r="A45" s="1647" t="s">
        <v>1871</v>
      </c>
      <c r="B45" s="1647"/>
      <c r="C45" s="1647"/>
      <c r="D45" s="1647"/>
      <c r="E45" s="1647"/>
      <c r="F45" s="1647"/>
      <c r="G45" s="1647"/>
      <c r="H45" s="1647"/>
      <c r="I45" s="1647"/>
      <c r="J45" s="1647"/>
      <c r="K45" s="1647"/>
      <c r="L45" s="1647"/>
      <c r="M45" s="1647"/>
      <c r="N45" s="1647"/>
      <c r="O45" s="1647"/>
      <c r="P45" s="1647"/>
      <c r="Q45" s="1647"/>
      <c r="R45" s="10"/>
    </row>
    <row r="46" spans="1:22" ht="15" customHeight="1" x14ac:dyDescent="0.2">
      <c r="A46" s="1647" t="s">
        <v>1401</v>
      </c>
      <c r="B46" s="1647"/>
      <c r="C46" s="1647"/>
      <c r="D46" s="1647"/>
      <c r="E46" s="1647"/>
      <c r="F46" s="1647"/>
      <c r="G46" s="1647"/>
      <c r="H46" s="1647"/>
      <c r="I46" s="1647"/>
      <c r="J46" s="1647"/>
      <c r="K46" s="1647"/>
      <c r="L46" s="1647"/>
      <c r="M46" s="1647"/>
      <c r="N46" s="1647"/>
      <c r="O46" s="1647"/>
      <c r="P46" s="1647"/>
      <c r="Q46" s="1647"/>
      <c r="R46" s="695"/>
    </row>
    <row r="47" spans="1:22" ht="15" customHeight="1" x14ac:dyDescent="0.2">
      <c r="A47" s="1647"/>
      <c r="B47" s="1647"/>
      <c r="C47" s="1647"/>
      <c r="D47" s="1647"/>
      <c r="E47" s="1647"/>
      <c r="F47" s="1647"/>
      <c r="G47" s="1647"/>
      <c r="H47" s="1647"/>
      <c r="I47" s="1647"/>
      <c r="J47" s="1647"/>
      <c r="K47" s="1647"/>
      <c r="L47" s="1647"/>
      <c r="M47" s="1647"/>
      <c r="N47" s="1647"/>
      <c r="O47" s="1647"/>
      <c r="P47" s="1647"/>
      <c r="Q47" s="1647"/>
      <c r="R47" s="695"/>
    </row>
    <row r="48" spans="1:22" ht="15" customHeight="1" x14ac:dyDescent="0.2">
      <c r="A48" s="1647"/>
      <c r="B48" s="1647"/>
      <c r="C48" s="1647"/>
      <c r="D48" s="1647"/>
      <c r="E48" s="1647"/>
      <c r="F48" s="1647"/>
      <c r="G48" s="1647"/>
      <c r="H48" s="1647"/>
      <c r="I48" s="1647"/>
      <c r="J48" s="1647"/>
      <c r="K48" s="1647"/>
      <c r="L48" s="1647"/>
      <c r="M48" s="1647"/>
      <c r="N48" s="1647"/>
      <c r="O48" s="1647"/>
      <c r="P48" s="1647"/>
      <c r="Q48" s="1647"/>
      <c r="R48" s="695"/>
    </row>
    <row r="49" spans="1:18" ht="15" customHeight="1" x14ac:dyDescent="0.2">
      <c r="A49" s="1647" t="s">
        <v>1392</v>
      </c>
      <c r="B49" s="1647"/>
      <c r="C49" s="1647"/>
      <c r="D49" s="1647"/>
      <c r="E49" s="1647"/>
      <c r="F49" s="1647"/>
      <c r="G49" s="1647"/>
      <c r="H49" s="1647"/>
      <c r="I49" s="1647"/>
      <c r="J49" s="1647"/>
      <c r="K49" s="1647"/>
      <c r="L49" s="1647"/>
      <c r="M49" s="1647"/>
      <c r="N49" s="1647"/>
      <c r="O49" s="1647"/>
      <c r="P49" s="1647"/>
      <c r="Q49" s="1647"/>
      <c r="R49" s="198"/>
    </row>
    <row r="50" spans="1:18" ht="15" customHeight="1" x14ac:dyDescent="0.2">
      <c r="A50" s="1647"/>
      <c r="B50" s="1647"/>
      <c r="C50" s="1647"/>
      <c r="D50" s="1647"/>
      <c r="E50" s="1647"/>
      <c r="F50" s="1647"/>
      <c r="G50" s="1647"/>
      <c r="H50" s="1647"/>
      <c r="I50" s="1647"/>
      <c r="J50" s="1647"/>
      <c r="K50" s="1647"/>
      <c r="L50" s="1647"/>
      <c r="M50" s="1647"/>
      <c r="N50" s="1647"/>
      <c r="O50" s="1647"/>
      <c r="P50" s="1647"/>
      <c r="Q50" s="1647"/>
      <c r="R50" s="198"/>
    </row>
    <row r="51" spans="1:18" s="200" customFormat="1" ht="15" customHeight="1" x14ac:dyDescent="0.2">
      <c r="A51" s="1647"/>
      <c r="B51" s="1647"/>
      <c r="C51" s="1647"/>
      <c r="D51" s="1647"/>
      <c r="E51" s="1647"/>
      <c r="F51" s="1647"/>
      <c r="G51" s="1647"/>
      <c r="H51" s="1647"/>
      <c r="I51" s="1647"/>
      <c r="J51" s="1647"/>
      <c r="K51" s="1647"/>
      <c r="L51" s="1647"/>
      <c r="M51" s="1647"/>
      <c r="N51" s="1647"/>
      <c r="O51" s="1647"/>
      <c r="P51" s="1647"/>
      <c r="Q51" s="1647"/>
      <c r="R51" s="199"/>
    </row>
    <row r="52" spans="1:18" ht="14.25" x14ac:dyDescent="0.2">
      <c r="A52" s="1647" t="s">
        <v>1872</v>
      </c>
      <c r="B52" s="1647"/>
      <c r="C52" s="1647"/>
      <c r="D52" s="1647"/>
      <c r="E52" s="1647"/>
      <c r="F52" s="1647"/>
      <c r="G52" s="1647"/>
      <c r="H52" s="1647"/>
      <c r="I52" s="1647"/>
      <c r="J52" s="1647"/>
      <c r="K52" s="1647"/>
      <c r="L52" s="1647"/>
      <c r="M52" s="1647"/>
      <c r="N52" s="1647"/>
      <c r="O52" s="1647"/>
      <c r="P52" s="1647"/>
      <c r="Q52" s="1647"/>
    </row>
    <row r="53" spans="1:18" x14ac:dyDescent="0.2">
      <c r="A53" s="1737" t="s">
        <v>1873</v>
      </c>
      <c r="B53" s="1737"/>
      <c r="C53" s="1737"/>
      <c r="D53" s="1737"/>
      <c r="E53" s="1737"/>
      <c r="F53" s="1737"/>
      <c r="G53" s="1737"/>
      <c r="H53" s="1737"/>
      <c r="I53" s="1737"/>
      <c r="J53" s="1737"/>
      <c r="K53" s="1737"/>
      <c r="L53" s="1737"/>
      <c r="M53" s="1737"/>
      <c r="N53" s="1737"/>
      <c r="O53" s="1737"/>
      <c r="P53" s="1737"/>
      <c r="Q53" s="1737"/>
    </row>
    <row r="54" spans="1:18" x14ac:dyDescent="0.2">
      <c r="A54" s="1737"/>
      <c r="B54" s="1737"/>
      <c r="C54" s="1737"/>
      <c r="D54" s="1737"/>
      <c r="E54" s="1737"/>
      <c r="F54" s="1737"/>
      <c r="G54" s="1737"/>
      <c r="H54" s="1737"/>
      <c r="I54" s="1737"/>
      <c r="J54" s="1737"/>
      <c r="K54" s="1737"/>
      <c r="L54" s="1737"/>
      <c r="M54" s="1737"/>
      <c r="N54" s="1737"/>
      <c r="O54" s="1737"/>
      <c r="P54" s="1737"/>
      <c r="Q54" s="1737"/>
    </row>
    <row r="55" spans="1:18" ht="14.25" x14ac:dyDescent="0.2">
      <c r="A55" s="1737" t="s">
        <v>1877</v>
      </c>
      <c r="B55" s="1737"/>
      <c r="C55" s="1737"/>
      <c r="D55" s="1737"/>
      <c r="E55" s="1737"/>
      <c r="F55" s="1737"/>
      <c r="G55" s="1737"/>
      <c r="H55" s="1737"/>
      <c r="I55" s="1737"/>
      <c r="J55" s="1737"/>
      <c r="K55" s="1737"/>
      <c r="L55" s="1737"/>
      <c r="M55" s="1737"/>
      <c r="N55" s="1737"/>
      <c r="O55" s="1737"/>
      <c r="P55" s="1737"/>
      <c r="Q55" s="1737"/>
    </row>
    <row r="56" spans="1:18" ht="14.25" customHeight="1" x14ac:dyDescent="0.2">
      <c r="A56" s="1737" t="s">
        <v>1918</v>
      </c>
      <c r="B56" s="1737"/>
      <c r="C56" s="1737"/>
      <c r="D56" s="1737"/>
      <c r="E56" s="1737"/>
      <c r="F56" s="1737"/>
      <c r="G56" s="1737"/>
      <c r="H56" s="1737"/>
      <c r="I56" s="1737"/>
      <c r="J56" s="1737"/>
      <c r="K56" s="1737"/>
      <c r="L56" s="1737"/>
      <c r="M56" s="1737"/>
      <c r="N56" s="1737"/>
      <c r="O56" s="1737"/>
      <c r="P56" s="1737"/>
      <c r="Q56" s="1737"/>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7"/>
  <sheetViews>
    <sheetView zoomScale="75" zoomScaleNormal="75" zoomScalePageLayoutView="75" workbookViewId="0">
      <selection activeCell="M181" sqref="M181"/>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82" bestFit="1" customWidth="1"/>
    <col min="9" max="9" width="14.28515625" style="350" customWidth="1"/>
    <col min="10" max="10" width="11" style="350" bestFit="1" customWidth="1"/>
    <col min="11" max="11" width="2.42578125" style="350" bestFit="1" customWidth="1"/>
    <col min="12" max="12" width="18.140625" style="1283" bestFit="1" customWidth="1"/>
    <col min="13" max="13" width="11" style="1283" bestFit="1" customWidth="1"/>
    <col min="14" max="14" width="2.42578125" style="1283" customWidth="1"/>
    <col min="15" max="15" width="19.5703125" style="1283" bestFit="1" customWidth="1"/>
    <col min="16" max="16" width="3.85546875" style="1283" bestFit="1" customWidth="1"/>
    <col min="17" max="17" width="19.5703125" style="1283" customWidth="1"/>
    <col min="18" max="18" width="13.85546875" style="350" customWidth="1"/>
    <col min="19" max="19" width="24" style="1284" customWidth="1"/>
    <col min="20" max="20" width="20.28515625" style="350" bestFit="1" customWidth="1"/>
    <col min="21" max="21" width="26.7109375" style="350" customWidth="1"/>
    <col min="22" max="22" width="14.42578125" style="350" customWidth="1"/>
    <col min="23" max="23" width="19" style="350"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53" customFormat="1" ht="15" x14ac:dyDescent="0.25">
      <c r="A1" s="1773" t="s">
        <v>2126</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row>
    <row r="2" spans="1:27" s="1353" customFormat="1" ht="15" x14ac:dyDescent="0.25">
      <c r="A2" s="1773" t="s">
        <v>2125</v>
      </c>
      <c r="B2" s="1773"/>
      <c r="C2" s="1773"/>
      <c r="D2" s="1773"/>
      <c r="E2" s="1773"/>
      <c r="F2" s="1773"/>
      <c r="G2" s="1773"/>
      <c r="H2" s="1773"/>
      <c r="I2" s="1773"/>
      <c r="J2" s="1773"/>
      <c r="K2" s="1773"/>
      <c r="L2" s="1773"/>
      <c r="M2" s="1773"/>
      <c r="N2" s="1773"/>
      <c r="O2" s="1773"/>
      <c r="P2" s="1773"/>
      <c r="Q2" s="1773"/>
      <c r="R2" s="1773"/>
      <c r="S2" s="1773"/>
      <c r="T2" s="1773"/>
      <c r="U2" s="1773"/>
      <c r="V2" s="1773"/>
      <c r="W2" s="1773"/>
      <c r="X2" s="1773"/>
    </row>
    <row r="3" spans="1:27" s="1353" customFormat="1" ht="15" thickBot="1" x14ac:dyDescent="0.25">
      <c r="F3" s="1355"/>
      <c r="H3" s="1147"/>
      <c r="I3" s="5"/>
      <c r="J3" s="5"/>
      <c r="K3" s="5"/>
      <c r="L3" s="1148"/>
      <c r="M3" s="1148"/>
      <c r="N3" s="1148"/>
      <c r="O3" s="1148"/>
      <c r="P3" s="1148"/>
      <c r="Q3" s="1148"/>
      <c r="S3" s="1149"/>
    </row>
    <row r="4" spans="1:27" s="1353" customFormat="1" ht="37.5" customHeight="1" thickBot="1" x14ac:dyDescent="0.3">
      <c r="A4" s="2085" t="s">
        <v>675</v>
      </c>
      <c r="B4" s="1783" t="s">
        <v>2</v>
      </c>
      <c r="C4" s="2277" t="s">
        <v>326</v>
      </c>
      <c r="D4" s="1598"/>
      <c r="E4" s="2074"/>
      <c r="F4" s="1783" t="s">
        <v>327</v>
      </c>
      <c r="G4" s="1783" t="s">
        <v>1003</v>
      </c>
      <c r="H4" s="2321" t="s">
        <v>2008</v>
      </c>
      <c r="I4" s="1778" t="s">
        <v>10</v>
      </c>
      <c r="J4" s="1597" t="s">
        <v>2009</v>
      </c>
      <c r="K4" s="1598"/>
      <c r="L4" s="1599"/>
      <c r="M4" s="1597" t="s">
        <v>2010</v>
      </c>
      <c r="N4" s="1598"/>
      <c r="O4" s="1599"/>
      <c r="P4" s="1597" t="s">
        <v>2011</v>
      </c>
      <c r="Q4" s="1599"/>
      <c r="R4" s="2085" t="s">
        <v>1007</v>
      </c>
      <c r="S4" s="2307"/>
      <c r="T4" s="2308" t="s">
        <v>1364</v>
      </c>
      <c r="U4" s="2088"/>
      <c r="V4" s="2309" t="s">
        <v>1337</v>
      </c>
      <c r="W4" s="2310"/>
      <c r="X4" s="2311"/>
    </row>
    <row r="5" spans="1:27" s="1353" customFormat="1" ht="45.75" customHeight="1" thickBot="1" x14ac:dyDescent="0.3">
      <c r="A5" s="2087"/>
      <c r="B5" s="1784"/>
      <c r="C5" s="1150" t="s">
        <v>328</v>
      </c>
      <c r="D5" s="1151" t="s">
        <v>329</v>
      </c>
      <c r="E5" s="1150" t="s">
        <v>330</v>
      </c>
      <c r="F5" s="1784"/>
      <c r="G5" s="1784"/>
      <c r="H5" s="2322"/>
      <c r="I5" s="1779"/>
      <c r="J5" s="1152" t="s">
        <v>2</v>
      </c>
      <c r="K5" s="1153"/>
      <c r="L5" s="1154" t="s">
        <v>1244</v>
      </c>
      <c r="M5" s="1155" t="s">
        <v>2</v>
      </c>
      <c r="N5" s="1156"/>
      <c r="O5" s="1157" t="s">
        <v>1244</v>
      </c>
      <c r="P5" s="1156"/>
      <c r="Q5" s="1157" t="s">
        <v>1244</v>
      </c>
      <c r="R5" s="1158" t="s">
        <v>1334</v>
      </c>
      <c r="S5" s="1159" t="s">
        <v>1335</v>
      </c>
      <c r="T5" s="1158" t="s">
        <v>1244</v>
      </c>
      <c r="U5" s="1160" t="s">
        <v>1242</v>
      </c>
      <c r="V5" s="1158" t="s">
        <v>2</v>
      </c>
      <c r="W5" s="1161" t="s">
        <v>1242</v>
      </c>
      <c r="X5" s="1162" t="s">
        <v>1338</v>
      </c>
    </row>
    <row r="6" spans="1:27" s="1353" customFormat="1" ht="29.25" customHeight="1" x14ac:dyDescent="0.25">
      <c r="A6" s="1163">
        <v>1</v>
      </c>
      <c r="B6" s="1164">
        <v>40086</v>
      </c>
      <c r="C6" s="1165" t="s">
        <v>1175</v>
      </c>
      <c r="D6" s="1166" t="s">
        <v>875</v>
      </c>
      <c r="E6" s="1166" t="s">
        <v>876</v>
      </c>
      <c r="F6" s="1167" t="s">
        <v>86</v>
      </c>
      <c r="G6" s="1166" t="s">
        <v>1177</v>
      </c>
      <c r="H6" s="1168">
        <v>1111111111</v>
      </c>
      <c r="I6" s="1169" t="s">
        <v>321</v>
      </c>
      <c r="J6" s="1170">
        <v>40182</v>
      </c>
      <c r="K6" s="1171">
        <v>4</v>
      </c>
      <c r="L6" s="1172">
        <v>156250000</v>
      </c>
      <c r="M6" s="1170">
        <v>40182</v>
      </c>
      <c r="N6" s="1171">
        <v>4</v>
      </c>
      <c r="O6" s="1172">
        <v>156250000</v>
      </c>
      <c r="P6" s="1171"/>
      <c r="Q6" s="1172">
        <v>156250000</v>
      </c>
      <c r="R6" s="2315">
        <v>40193</v>
      </c>
      <c r="S6" s="2316">
        <v>156250000</v>
      </c>
      <c r="T6" s="2312">
        <v>0</v>
      </c>
      <c r="U6" s="2313" t="s">
        <v>1177</v>
      </c>
      <c r="V6" s="1173">
        <v>40207</v>
      </c>
      <c r="W6" s="1352" t="s">
        <v>1339</v>
      </c>
      <c r="X6" s="147">
        <v>20091872.420000002</v>
      </c>
      <c r="AA6" s="1148"/>
    </row>
    <row r="7" spans="1:27" s="1353" customFormat="1" ht="29.25" customHeight="1" x14ac:dyDescent="0.25">
      <c r="A7" s="1174"/>
      <c r="B7" s="1175"/>
      <c r="C7" s="1338"/>
      <c r="D7" s="1338"/>
      <c r="E7" s="1338"/>
      <c r="F7" s="1339"/>
      <c r="G7" s="1338"/>
      <c r="H7" s="1348"/>
      <c r="I7" s="1372"/>
      <c r="J7" s="1176"/>
      <c r="K7" s="1177"/>
      <c r="L7" s="1370"/>
      <c r="M7" s="1176"/>
      <c r="N7" s="1177"/>
      <c r="O7" s="1370"/>
      <c r="P7" s="1177"/>
      <c r="Q7" s="1370"/>
      <c r="R7" s="1513"/>
      <c r="S7" s="2317"/>
      <c r="T7" s="2300"/>
      <c r="U7" s="2314"/>
      <c r="V7" s="1173">
        <v>40233</v>
      </c>
      <c r="W7" s="1352" t="s">
        <v>1419</v>
      </c>
      <c r="X7" s="147">
        <v>48922.020388332559</v>
      </c>
    </row>
    <row r="8" spans="1:27" s="1353" customFormat="1" ht="29.25" customHeight="1" x14ac:dyDescent="0.2">
      <c r="A8" s="1178">
        <v>2</v>
      </c>
      <c r="B8" s="107">
        <v>40086</v>
      </c>
      <c r="C8" s="1179" t="s">
        <v>1175</v>
      </c>
      <c r="D8" s="1180" t="s">
        <v>875</v>
      </c>
      <c r="E8" s="1180" t="s">
        <v>876</v>
      </c>
      <c r="F8" s="1181" t="s">
        <v>86</v>
      </c>
      <c r="G8" s="1180" t="s">
        <v>1176</v>
      </c>
      <c r="H8" s="1182">
        <v>2222222222</v>
      </c>
      <c r="I8" s="1183" t="s">
        <v>321</v>
      </c>
      <c r="J8" s="1184">
        <v>40182</v>
      </c>
      <c r="K8" s="1185">
        <v>4</v>
      </c>
      <c r="L8" s="1186">
        <v>200000000</v>
      </c>
      <c r="M8" s="1184">
        <v>40182</v>
      </c>
      <c r="N8" s="1185">
        <v>4</v>
      </c>
      <c r="O8" s="1186">
        <v>200000000</v>
      </c>
      <c r="P8" s="1185"/>
      <c r="Q8" s="1186">
        <v>200000000</v>
      </c>
      <c r="R8" s="93">
        <v>40189</v>
      </c>
      <c r="S8" s="127">
        <v>34000000</v>
      </c>
      <c r="T8" s="1187">
        <f>IF($L8&lt;&gt;0,$L8-$S8)</f>
        <v>166000000</v>
      </c>
      <c r="U8" s="11" t="s">
        <v>1176</v>
      </c>
      <c r="V8" s="1358"/>
      <c r="W8" s="1350"/>
      <c r="X8" s="147"/>
    </row>
    <row r="9" spans="1:27" s="1353" customFormat="1" ht="29.25" customHeight="1" x14ac:dyDescent="0.2">
      <c r="A9" s="1188"/>
      <c r="B9" s="1189"/>
      <c r="C9" s="1190"/>
      <c r="D9" s="1190"/>
      <c r="E9" s="1190"/>
      <c r="F9" s="1191"/>
      <c r="G9" s="1190"/>
      <c r="H9" s="1192"/>
      <c r="I9" s="1193"/>
      <c r="J9" s="1194"/>
      <c r="K9" s="1195"/>
      <c r="L9" s="1196"/>
      <c r="M9" s="1194"/>
      <c r="N9" s="1195"/>
      <c r="O9" s="1196"/>
      <c r="P9" s="1195"/>
      <c r="Q9" s="1196"/>
      <c r="R9" s="1512">
        <v>40190</v>
      </c>
      <c r="S9" s="2323">
        <v>166000000</v>
      </c>
      <c r="T9" s="2299">
        <v>0</v>
      </c>
      <c r="U9" s="2301" t="s">
        <v>1336</v>
      </c>
      <c r="V9" s="1331">
        <v>40207</v>
      </c>
      <c r="W9" s="1338" t="s">
        <v>1339</v>
      </c>
      <c r="X9" s="147">
        <v>502301.83</v>
      </c>
    </row>
    <row r="10" spans="1:27" s="1353" customFormat="1" ht="29.25" customHeight="1" x14ac:dyDescent="0.2">
      <c r="A10" s="1197"/>
      <c r="B10" s="1198"/>
      <c r="C10" s="1199"/>
      <c r="D10" s="1199"/>
      <c r="E10" s="1199"/>
      <c r="F10" s="161"/>
      <c r="G10" s="1199"/>
      <c r="H10" s="1200"/>
      <c r="I10" s="1201"/>
      <c r="J10" s="1202"/>
      <c r="K10" s="1203"/>
      <c r="L10" s="1204"/>
      <c r="M10" s="1202"/>
      <c r="N10" s="1203"/>
      <c r="O10" s="1204"/>
      <c r="P10" s="1203"/>
      <c r="Q10" s="1204"/>
      <c r="R10" s="1513"/>
      <c r="S10" s="2317"/>
      <c r="T10" s="2300"/>
      <c r="U10" s="2302"/>
      <c r="V10" s="1331">
        <v>40233</v>
      </c>
      <c r="W10" s="1338" t="s">
        <v>1419</v>
      </c>
      <c r="X10" s="147">
        <v>1223.06</v>
      </c>
      <c r="AA10" s="1205"/>
    </row>
    <row r="11" spans="1:27" s="1353" customFormat="1" ht="29.25" customHeight="1" x14ac:dyDescent="0.25">
      <c r="A11" s="1332">
        <v>1</v>
      </c>
      <c r="B11" s="1325">
        <v>40086</v>
      </c>
      <c r="C11" s="1337" t="s">
        <v>1174</v>
      </c>
      <c r="D11" s="1337" t="s">
        <v>875</v>
      </c>
      <c r="E11" s="1362" t="s">
        <v>876</v>
      </c>
      <c r="F11" s="1343" t="s">
        <v>86</v>
      </c>
      <c r="G11" s="1337" t="s">
        <v>1177</v>
      </c>
      <c r="H11" s="27">
        <v>1111111111.1099999</v>
      </c>
      <c r="I11" s="1335" t="s">
        <v>321</v>
      </c>
      <c r="J11" s="1330">
        <v>40259</v>
      </c>
      <c r="K11" s="1362">
        <v>6</v>
      </c>
      <c r="L11" s="1206">
        <v>1244437500</v>
      </c>
      <c r="M11" s="1207">
        <v>40375</v>
      </c>
      <c r="N11" s="1208"/>
      <c r="O11" s="1206">
        <v>856000000</v>
      </c>
      <c r="P11" s="1347"/>
      <c r="Q11" s="1209">
        <v>580960000</v>
      </c>
      <c r="R11" s="93">
        <v>40227</v>
      </c>
      <c r="S11" s="127">
        <v>2444346.81</v>
      </c>
      <c r="T11" s="1210">
        <f>$Q$11-S11</f>
        <v>578515653.19000006</v>
      </c>
      <c r="U11" s="1211" t="s">
        <v>2012</v>
      </c>
      <c r="V11" s="1212"/>
      <c r="W11" s="1213"/>
      <c r="X11" s="147"/>
      <c r="AA11" s="1205"/>
    </row>
    <row r="12" spans="1:27" s="1353" customFormat="1" ht="29.25" customHeight="1" x14ac:dyDescent="0.25">
      <c r="A12" s="1356"/>
      <c r="B12" s="1329"/>
      <c r="C12" s="1214"/>
      <c r="D12" s="1214"/>
      <c r="E12" s="1363"/>
      <c r="F12" s="1344"/>
      <c r="G12" s="1214"/>
      <c r="H12" s="1215"/>
      <c r="I12" s="1341"/>
      <c r="J12" s="1340"/>
      <c r="K12" s="1363"/>
      <c r="L12" s="1206"/>
      <c r="M12" s="1207"/>
      <c r="N12" s="1208"/>
      <c r="O12" s="1206"/>
      <c r="P12" s="1208"/>
      <c r="Q12" s="1209"/>
      <c r="R12" s="93">
        <v>40283</v>
      </c>
      <c r="S12" s="127">
        <v>3533199.33</v>
      </c>
      <c r="T12" s="1210">
        <f>T11-S12</f>
        <v>574982453.86000001</v>
      </c>
      <c r="U12" s="1211" t="s">
        <v>2012</v>
      </c>
      <c r="V12" s="1212"/>
      <c r="W12" s="1213"/>
      <c r="X12" s="147"/>
      <c r="AA12" s="1205"/>
    </row>
    <row r="13" spans="1:27" s="1353" customFormat="1" ht="29.25" customHeight="1" x14ac:dyDescent="0.25">
      <c r="A13" s="1356"/>
      <c r="B13" s="1329"/>
      <c r="C13" s="1214"/>
      <c r="D13" s="1214"/>
      <c r="E13" s="1363"/>
      <c r="F13" s="1344"/>
      <c r="G13" s="1214"/>
      <c r="H13" s="1215"/>
      <c r="I13" s="1349"/>
      <c r="J13" s="1340"/>
      <c r="K13" s="1363"/>
      <c r="L13" s="1206"/>
      <c r="M13" s="1207"/>
      <c r="N13" s="1208"/>
      <c r="O13" s="1206"/>
      <c r="P13" s="1208"/>
      <c r="Q13" s="1209"/>
      <c r="R13" s="93">
        <v>40436</v>
      </c>
      <c r="S13" s="127">
        <v>30011186.84</v>
      </c>
      <c r="T13" s="1210">
        <f>T12-S13</f>
        <v>544971267.01999998</v>
      </c>
      <c r="U13" s="1211" t="s">
        <v>2012</v>
      </c>
      <c r="V13" s="1212"/>
      <c r="W13" s="1213"/>
      <c r="X13" s="147"/>
      <c r="AA13" s="1205"/>
    </row>
    <row r="14" spans="1:27" s="1353" customFormat="1" ht="29.25" customHeight="1" x14ac:dyDescent="0.25">
      <c r="A14" s="1356"/>
      <c r="B14" s="1329"/>
      <c r="C14" s="1214"/>
      <c r="D14" s="1214"/>
      <c r="E14" s="1363"/>
      <c r="F14" s="1344"/>
      <c r="G14" s="1214"/>
      <c r="H14" s="1215"/>
      <c r="I14" s="1349"/>
      <c r="J14" s="1340"/>
      <c r="K14" s="1363"/>
      <c r="L14" s="1206"/>
      <c r="M14" s="1207"/>
      <c r="N14" s="1208"/>
      <c r="O14" s="1206"/>
      <c r="P14" s="1208"/>
      <c r="Q14" s="1209"/>
      <c r="R14" s="93">
        <v>40497</v>
      </c>
      <c r="S14" s="127">
        <v>66463981.780000001</v>
      </c>
      <c r="T14" s="1210">
        <f>T13-S14</f>
        <v>478507285.24000001</v>
      </c>
      <c r="U14" s="1211" t="s">
        <v>2012</v>
      </c>
      <c r="V14" s="1212"/>
      <c r="W14" s="1213"/>
      <c r="X14" s="147"/>
      <c r="AA14" s="1205"/>
    </row>
    <row r="15" spans="1:27" s="1353" customFormat="1" ht="29.25" customHeight="1" x14ac:dyDescent="0.25">
      <c r="A15" s="1356"/>
      <c r="B15" s="1329"/>
      <c r="C15" s="1214"/>
      <c r="D15" s="1214"/>
      <c r="E15" s="1363"/>
      <c r="F15" s="1344"/>
      <c r="G15" s="1214"/>
      <c r="H15" s="1215"/>
      <c r="I15" s="1349"/>
      <c r="J15" s="1340"/>
      <c r="K15" s="1363"/>
      <c r="L15" s="1206"/>
      <c r="M15" s="1207"/>
      <c r="N15" s="1208"/>
      <c r="O15" s="1206"/>
      <c r="P15" s="1208"/>
      <c r="Q15" s="1209"/>
      <c r="R15" s="93">
        <v>40526</v>
      </c>
      <c r="S15" s="127">
        <v>15844535.779999999</v>
      </c>
      <c r="T15" s="1210">
        <f t="shared" ref="T15:T29" si="0">T14-S15</f>
        <v>462662749.46000004</v>
      </c>
      <c r="U15" s="1211" t="s">
        <v>2012</v>
      </c>
      <c r="V15" s="1212"/>
      <c r="W15" s="1213"/>
      <c r="X15" s="147"/>
      <c r="AA15" s="1205"/>
    </row>
    <row r="16" spans="1:27" s="1353" customFormat="1" ht="29.25" customHeight="1" x14ac:dyDescent="0.25">
      <c r="A16" s="1356"/>
      <c r="B16" s="1329"/>
      <c r="C16" s="1214"/>
      <c r="D16" s="1214"/>
      <c r="E16" s="1363"/>
      <c r="F16" s="1344"/>
      <c r="G16" s="1214"/>
      <c r="H16" s="1215"/>
      <c r="I16" s="1349"/>
      <c r="J16" s="1340"/>
      <c r="K16" s="1363"/>
      <c r="L16" s="1206"/>
      <c r="M16" s="1207"/>
      <c r="N16" s="1208"/>
      <c r="O16" s="1206"/>
      <c r="P16" s="1208"/>
      <c r="Q16" s="1209"/>
      <c r="R16" s="93">
        <v>40557</v>
      </c>
      <c r="S16" s="127">
        <v>13677726.439999999</v>
      </c>
      <c r="T16" s="1210">
        <f t="shared" si="0"/>
        <v>448985023.02000004</v>
      </c>
      <c r="U16" s="1211" t="s">
        <v>2012</v>
      </c>
      <c r="V16" s="1212"/>
      <c r="W16" s="1213"/>
      <c r="X16" s="147"/>
      <c r="AA16" s="1205"/>
    </row>
    <row r="17" spans="1:27" s="1353" customFormat="1" ht="29.25" customHeight="1" x14ac:dyDescent="0.25">
      <c r="A17" s="1356"/>
      <c r="B17" s="1329"/>
      <c r="C17" s="1214"/>
      <c r="D17" s="1214"/>
      <c r="E17" s="1363"/>
      <c r="F17" s="1344"/>
      <c r="G17" s="1214"/>
      <c r="H17" s="1215"/>
      <c r="I17" s="1349"/>
      <c r="J17" s="1340"/>
      <c r="K17" s="1363"/>
      <c r="L17" s="1206"/>
      <c r="M17" s="1207"/>
      <c r="N17" s="1208"/>
      <c r="O17" s="1206"/>
      <c r="P17" s="1208"/>
      <c r="Q17" s="1209"/>
      <c r="R17" s="93">
        <v>40588</v>
      </c>
      <c r="S17" s="127">
        <v>48523844.579999998</v>
      </c>
      <c r="T17" s="1210">
        <f t="shared" si="0"/>
        <v>400461178.44000006</v>
      </c>
      <c r="U17" s="1211" t="s">
        <v>2012</v>
      </c>
      <c r="V17" s="1212"/>
      <c r="W17" s="1213"/>
      <c r="X17" s="147"/>
      <c r="AA17" s="1205"/>
    </row>
    <row r="18" spans="1:27" s="1353" customFormat="1" ht="29.25" customHeight="1" x14ac:dyDescent="0.25">
      <c r="A18" s="1356"/>
      <c r="B18" s="1329"/>
      <c r="C18" s="1214"/>
      <c r="D18" s="1214"/>
      <c r="E18" s="1363"/>
      <c r="F18" s="1344"/>
      <c r="G18" s="1214"/>
      <c r="H18" s="1215"/>
      <c r="I18" s="1349"/>
      <c r="J18" s="1340"/>
      <c r="K18" s="1363"/>
      <c r="L18" s="1206"/>
      <c r="M18" s="1207"/>
      <c r="N18" s="1208"/>
      <c r="O18" s="1206"/>
      <c r="P18" s="1208"/>
      <c r="Q18" s="1209"/>
      <c r="R18" s="93">
        <v>40616</v>
      </c>
      <c r="S18" s="127">
        <v>68765544.25</v>
      </c>
      <c r="T18" s="1210">
        <f t="shared" si="0"/>
        <v>331695634.19000006</v>
      </c>
      <c r="U18" s="1211" t="s">
        <v>2012</v>
      </c>
      <c r="V18" s="1212"/>
      <c r="W18" s="1213"/>
      <c r="X18" s="147"/>
      <c r="AA18" s="1205"/>
    </row>
    <row r="19" spans="1:27" s="1353" customFormat="1" ht="29.25" customHeight="1" x14ac:dyDescent="0.25">
      <c r="A19" s="1356"/>
      <c r="B19" s="1329"/>
      <c r="C19" s="1214"/>
      <c r="D19" s="1214"/>
      <c r="E19" s="1363"/>
      <c r="F19" s="1344"/>
      <c r="G19" s="1214"/>
      <c r="H19" s="1215"/>
      <c r="I19" s="1349"/>
      <c r="J19" s="1340"/>
      <c r="K19" s="1363"/>
      <c r="L19" s="1206"/>
      <c r="M19" s="1207"/>
      <c r="N19" s="1208"/>
      <c r="O19" s="1206"/>
      <c r="P19" s="1208"/>
      <c r="Q19" s="1209"/>
      <c r="R19" s="93">
        <v>40647</v>
      </c>
      <c r="S19" s="127">
        <v>77704254.329999998</v>
      </c>
      <c r="T19" s="1210">
        <f t="shared" si="0"/>
        <v>253991379.86000007</v>
      </c>
      <c r="U19" s="1211" t="s">
        <v>2012</v>
      </c>
      <c r="V19" s="1212"/>
      <c r="W19" s="1213"/>
      <c r="X19" s="147"/>
      <c r="AA19" s="1205"/>
    </row>
    <row r="20" spans="1:27" s="1353" customFormat="1" ht="29.25" customHeight="1" x14ac:dyDescent="0.25">
      <c r="A20" s="1356"/>
      <c r="B20" s="1329"/>
      <c r="C20" s="1214"/>
      <c r="D20" s="1214"/>
      <c r="E20" s="1363"/>
      <c r="F20" s="1344"/>
      <c r="G20" s="1214"/>
      <c r="H20" s="1215"/>
      <c r="I20" s="1349"/>
      <c r="J20" s="1340"/>
      <c r="K20" s="1363"/>
      <c r="L20" s="1206"/>
      <c r="M20" s="1207"/>
      <c r="N20" s="1208"/>
      <c r="O20" s="1206"/>
      <c r="P20" s="1208"/>
      <c r="Q20" s="1209"/>
      <c r="R20" s="93">
        <v>40683</v>
      </c>
      <c r="S20" s="127">
        <v>28883732.629999999</v>
      </c>
      <c r="T20" s="1210">
        <f t="shared" si="0"/>
        <v>225107647.23000008</v>
      </c>
      <c r="U20" s="1211" t="s">
        <v>2012</v>
      </c>
      <c r="V20" s="1212"/>
      <c r="W20" s="1213"/>
      <c r="X20" s="147"/>
      <c r="AA20" s="1205"/>
    </row>
    <row r="21" spans="1:27" s="1353" customFormat="1" ht="29.25" customHeight="1" x14ac:dyDescent="0.25">
      <c r="A21" s="1356"/>
      <c r="B21" s="1329"/>
      <c r="C21" s="1214"/>
      <c r="D21" s="1214"/>
      <c r="E21" s="1363"/>
      <c r="F21" s="1344"/>
      <c r="G21" s="1214"/>
      <c r="H21" s="1215"/>
      <c r="I21" s="1349"/>
      <c r="J21" s="1340"/>
      <c r="K21" s="1363"/>
      <c r="L21" s="1206"/>
      <c r="M21" s="1207"/>
      <c r="N21" s="1208"/>
      <c r="O21" s="1206"/>
      <c r="P21" s="1208"/>
      <c r="Q21" s="1209"/>
      <c r="R21" s="93">
        <v>40708</v>
      </c>
      <c r="S21" s="127">
        <v>9129708.8200000003</v>
      </c>
      <c r="T21" s="1210">
        <f t="shared" si="0"/>
        <v>215977938.41000009</v>
      </c>
      <c r="U21" s="1211" t="s">
        <v>2012</v>
      </c>
      <c r="V21" s="1212"/>
      <c r="W21" s="1213"/>
      <c r="X21" s="147"/>
      <c r="AA21" s="1205"/>
    </row>
    <row r="22" spans="1:27" s="1353" customFormat="1" ht="29.25" customHeight="1" x14ac:dyDescent="0.25">
      <c r="A22" s="1356"/>
      <c r="B22" s="1329"/>
      <c r="C22" s="1214"/>
      <c r="D22" s="1214"/>
      <c r="E22" s="1363"/>
      <c r="F22" s="1344"/>
      <c r="G22" s="1214"/>
      <c r="H22" s="1215"/>
      <c r="I22" s="1349"/>
      <c r="J22" s="1340"/>
      <c r="K22" s="1363"/>
      <c r="L22" s="1206"/>
      <c r="M22" s="1207"/>
      <c r="N22" s="1208"/>
      <c r="O22" s="1206"/>
      <c r="P22" s="1208"/>
      <c r="Q22" s="1209"/>
      <c r="R22" s="93">
        <v>40739</v>
      </c>
      <c r="S22" s="127">
        <v>31061746.91</v>
      </c>
      <c r="T22" s="1210">
        <f t="shared" si="0"/>
        <v>184916191.50000009</v>
      </c>
      <c r="U22" s="1211" t="s">
        <v>2012</v>
      </c>
      <c r="V22" s="1212"/>
      <c r="W22" s="1213"/>
      <c r="X22" s="147"/>
      <c r="AA22" s="1205"/>
    </row>
    <row r="23" spans="1:27" s="1353" customFormat="1" ht="29.25" customHeight="1" x14ac:dyDescent="0.25">
      <c r="A23" s="1356"/>
      <c r="B23" s="1329"/>
      <c r="C23" s="1214"/>
      <c r="D23" s="1214"/>
      <c r="E23" s="1363"/>
      <c r="F23" s="1344"/>
      <c r="G23" s="1214"/>
      <c r="H23" s="1215"/>
      <c r="I23" s="1349"/>
      <c r="J23" s="1340"/>
      <c r="K23" s="1363"/>
      <c r="L23" s="1206"/>
      <c r="M23" s="1207"/>
      <c r="N23" s="1208"/>
      <c r="O23" s="1206"/>
      <c r="P23" s="1208"/>
      <c r="Q23" s="1209"/>
      <c r="R23" s="93">
        <v>40767</v>
      </c>
      <c r="S23" s="127">
        <v>10381214.060000001</v>
      </c>
      <c r="T23" s="1210">
        <f t="shared" si="0"/>
        <v>174534977.44000009</v>
      </c>
      <c r="U23" s="1211" t="s">
        <v>2012</v>
      </c>
      <c r="V23" s="1212"/>
      <c r="W23" s="1213"/>
      <c r="X23" s="147"/>
      <c r="AA23" s="1205"/>
    </row>
    <row r="24" spans="1:27" s="1353" customFormat="1" ht="29.25" customHeight="1" x14ac:dyDescent="0.25">
      <c r="A24" s="1356"/>
      <c r="B24" s="1329"/>
      <c r="C24" s="1214"/>
      <c r="D24" s="1214"/>
      <c r="E24" s="1363"/>
      <c r="F24" s="1344"/>
      <c r="G24" s="1214"/>
      <c r="H24" s="1215"/>
      <c r="I24" s="1349"/>
      <c r="J24" s="1340"/>
      <c r="K24" s="1363"/>
      <c r="L24" s="1206"/>
      <c r="M24" s="1207"/>
      <c r="N24" s="1208"/>
      <c r="O24" s="1206"/>
      <c r="P24" s="1208"/>
      <c r="Q24" s="1209"/>
      <c r="R24" s="93">
        <v>40833</v>
      </c>
      <c r="S24" s="127">
        <v>6230731.1600000001</v>
      </c>
      <c r="T24" s="1210">
        <f t="shared" si="0"/>
        <v>168304246.28000009</v>
      </c>
      <c r="U24" s="1211" t="s">
        <v>2012</v>
      </c>
      <c r="V24" s="1212"/>
      <c r="W24" s="1213"/>
      <c r="X24" s="147"/>
      <c r="AA24" s="1205"/>
    </row>
    <row r="25" spans="1:27" s="1353" customFormat="1" ht="29.25" customHeight="1" x14ac:dyDescent="0.25">
      <c r="A25" s="1356"/>
      <c r="B25" s="1329"/>
      <c r="C25" s="1214"/>
      <c r="D25" s="1214"/>
      <c r="E25" s="1363"/>
      <c r="F25" s="1344"/>
      <c r="G25" s="1214"/>
      <c r="H25" s="1215"/>
      <c r="I25" s="1349"/>
      <c r="J25" s="1340"/>
      <c r="K25" s="1363"/>
      <c r="L25" s="1206"/>
      <c r="M25" s="1207"/>
      <c r="N25" s="1208"/>
      <c r="O25" s="1206"/>
      <c r="P25" s="1208"/>
      <c r="Q25" s="1209"/>
      <c r="R25" s="93">
        <v>40891</v>
      </c>
      <c r="S25" s="127">
        <v>1183958.5</v>
      </c>
      <c r="T25" s="1210">
        <f t="shared" si="0"/>
        <v>167120287.78000009</v>
      </c>
      <c r="U25" s="1211" t="s">
        <v>2012</v>
      </c>
      <c r="V25" s="1212"/>
      <c r="W25" s="1213"/>
      <c r="X25" s="147"/>
      <c r="Z25" s="1216"/>
      <c r="AA25" s="1205"/>
    </row>
    <row r="26" spans="1:27" s="1353" customFormat="1" ht="29.25" customHeight="1" x14ac:dyDescent="0.25">
      <c r="A26" s="1356"/>
      <c r="B26" s="1329"/>
      <c r="C26" s="1214"/>
      <c r="D26" s="1214"/>
      <c r="E26" s="1363"/>
      <c r="F26" s="1344"/>
      <c r="G26" s="1214"/>
      <c r="H26" s="1215"/>
      <c r="I26" s="1349"/>
      <c r="J26" s="1340"/>
      <c r="K26" s="1363"/>
      <c r="L26" s="1206"/>
      <c r="M26" s="1207"/>
      <c r="N26" s="1208"/>
      <c r="O26" s="1206"/>
      <c r="P26" s="1208"/>
      <c r="Q26" s="1209"/>
      <c r="R26" s="93">
        <v>40925</v>
      </c>
      <c r="S26" s="127">
        <v>1096185.1100000001</v>
      </c>
      <c r="T26" s="1210">
        <f t="shared" si="0"/>
        <v>166024102.67000008</v>
      </c>
      <c r="U26" s="1211" t="s">
        <v>2012</v>
      </c>
      <c r="V26" s="1212"/>
      <c r="W26" s="1213"/>
      <c r="X26" s="147"/>
      <c r="Z26" s="1205"/>
      <c r="AA26" s="1205"/>
    </row>
    <row r="27" spans="1:27" s="1353" customFormat="1" ht="29.25" customHeight="1" x14ac:dyDescent="0.25">
      <c r="A27" s="1356"/>
      <c r="B27" s="1329"/>
      <c r="C27" s="1214"/>
      <c r="D27" s="1214"/>
      <c r="E27" s="1363"/>
      <c r="F27" s="1344"/>
      <c r="G27" s="1214"/>
      <c r="H27" s="1215"/>
      <c r="I27" s="1349"/>
      <c r="J27" s="1340"/>
      <c r="K27" s="1363"/>
      <c r="L27" s="1206"/>
      <c r="M27" s="1207"/>
      <c r="N27" s="1208"/>
      <c r="O27" s="1206"/>
      <c r="P27" s="1208"/>
      <c r="Q27" s="1209"/>
      <c r="R27" s="93">
        <v>40953</v>
      </c>
      <c r="S27" s="127">
        <v>1601687.56</v>
      </c>
      <c r="T27" s="1210">
        <f t="shared" si="0"/>
        <v>164422415.11000007</v>
      </c>
      <c r="U27" s="1211" t="s">
        <v>2012</v>
      </c>
      <c r="V27" s="1212"/>
      <c r="W27" s="1213"/>
      <c r="X27" s="147"/>
      <c r="AA27" s="1205"/>
    </row>
    <row r="28" spans="1:27" s="1353" customFormat="1" ht="29.25" customHeight="1" x14ac:dyDescent="0.25">
      <c r="A28" s="1356"/>
      <c r="B28" s="1329"/>
      <c r="C28" s="1214"/>
      <c r="D28" s="1214"/>
      <c r="E28" s="1363"/>
      <c r="F28" s="1344"/>
      <c r="G28" s="1214"/>
      <c r="H28" s="1215"/>
      <c r="I28" s="1349"/>
      <c r="J28" s="1340"/>
      <c r="K28" s="1363"/>
      <c r="L28" s="1206"/>
      <c r="M28" s="1207"/>
      <c r="N28" s="1208"/>
      <c r="O28" s="1206"/>
      <c r="P28" s="1208"/>
      <c r="Q28" s="1209"/>
      <c r="R28" s="93">
        <v>40982</v>
      </c>
      <c r="S28" s="127">
        <v>3035545.5</v>
      </c>
      <c r="T28" s="1210">
        <f t="shared" si="0"/>
        <v>161386869.61000007</v>
      </c>
      <c r="U28" s="1211" t="s">
        <v>2012</v>
      </c>
      <c r="V28" s="1212"/>
      <c r="W28" s="1213"/>
      <c r="X28" s="147"/>
      <c r="AA28" s="1205"/>
    </row>
    <row r="29" spans="1:27" s="1353" customFormat="1" ht="29.25" customHeight="1" x14ac:dyDescent="0.25">
      <c r="A29" s="1356"/>
      <c r="B29" s="1329"/>
      <c r="C29" s="1214"/>
      <c r="D29" s="1214"/>
      <c r="E29" s="1363"/>
      <c r="F29" s="1344"/>
      <c r="G29" s="1214"/>
      <c r="H29" s="1215"/>
      <c r="I29" s="1349"/>
      <c r="J29" s="1340"/>
      <c r="K29" s="1363"/>
      <c r="L29" s="1206"/>
      <c r="M29" s="1207"/>
      <c r="N29" s="1208"/>
      <c r="O29" s="1206"/>
      <c r="P29" s="1208"/>
      <c r="Q29" s="1209"/>
      <c r="R29" s="1512">
        <v>40997</v>
      </c>
      <c r="S29" s="2296">
        <v>161386869.61000001</v>
      </c>
      <c r="T29" s="2196">
        <f t="shared" si="0"/>
        <v>0</v>
      </c>
      <c r="U29" s="1457" t="s">
        <v>2012</v>
      </c>
      <c r="V29" s="1">
        <v>40997</v>
      </c>
      <c r="W29" s="202" t="s">
        <v>1339</v>
      </c>
      <c r="X29" s="147">
        <v>56390209.140000001</v>
      </c>
      <c r="Z29" s="1216"/>
      <c r="AA29" s="1205"/>
    </row>
    <row r="30" spans="1:27" s="1353" customFormat="1" ht="29.25" customHeight="1" x14ac:dyDescent="0.25">
      <c r="A30" s="1356"/>
      <c r="B30" s="1329"/>
      <c r="C30" s="1214"/>
      <c r="D30" s="1214"/>
      <c r="E30" s="1363"/>
      <c r="F30" s="1344"/>
      <c r="G30" s="1214"/>
      <c r="H30" s="1215"/>
      <c r="I30" s="1349"/>
      <c r="J30" s="1340"/>
      <c r="K30" s="1363"/>
      <c r="L30" s="1206"/>
      <c r="M30" s="1207"/>
      <c r="N30" s="1208"/>
      <c r="O30" s="1206"/>
      <c r="P30" s="1208"/>
      <c r="Q30" s="1209"/>
      <c r="R30" s="1521"/>
      <c r="S30" s="2306"/>
      <c r="T30" s="2197"/>
      <c r="U30" s="1508"/>
      <c r="V30" s="1">
        <v>41130</v>
      </c>
      <c r="W30" s="202" t="s">
        <v>1339</v>
      </c>
      <c r="X30" s="147">
        <v>1056751</v>
      </c>
      <c r="Z30" s="1216"/>
      <c r="AA30" s="1205"/>
    </row>
    <row r="31" spans="1:27" s="1353" customFormat="1" ht="29.25" customHeight="1" x14ac:dyDescent="0.25">
      <c r="A31" s="1356"/>
      <c r="B31" s="1329"/>
      <c r="C31" s="1214"/>
      <c r="D31" s="1214"/>
      <c r="E31" s="1363"/>
      <c r="F31" s="1344"/>
      <c r="G31" s="1214"/>
      <c r="H31" s="1215"/>
      <c r="I31" s="1349"/>
      <c r="J31" s="1340"/>
      <c r="K31" s="1363"/>
      <c r="L31" s="1206"/>
      <c r="M31" s="1207"/>
      <c r="N31" s="1208"/>
      <c r="O31" s="1206"/>
      <c r="P31" s="1208"/>
      <c r="Q31" s="1209"/>
      <c r="R31" s="1521"/>
      <c r="S31" s="2306"/>
      <c r="T31" s="2197"/>
      <c r="U31" s="1508"/>
      <c r="V31" s="1">
        <v>41180</v>
      </c>
      <c r="W31" s="202" t="s">
        <v>1419</v>
      </c>
      <c r="X31" s="147">
        <v>18772.28</v>
      </c>
      <c r="Z31" s="1216"/>
      <c r="AA31" s="1205"/>
    </row>
    <row r="32" spans="1:27" s="1353" customFormat="1" ht="29.25" customHeight="1" x14ac:dyDescent="0.2">
      <c r="A32" s="1356"/>
      <c r="B32" s="1329"/>
      <c r="C32" s="1214"/>
      <c r="D32" s="1214"/>
      <c r="E32" s="1363"/>
      <c r="F32" s="1344"/>
      <c r="G32" s="1214"/>
      <c r="H32" s="1215"/>
      <c r="I32" s="1349"/>
      <c r="J32" s="1340"/>
      <c r="K32" s="1363"/>
      <c r="L32" s="1206"/>
      <c r="M32" s="1207"/>
      <c r="N32" s="1208"/>
      <c r="O32" s="1206"/>
      <c r="P32" s="1208"/>
      <c r="Q32" s="1209"/>
      <c r="R32" s="1513"/>
      <c r="S32" s="1927"/>
      <c r="T32" s="2198"/>
      <c r="U32" s="1458"/>
      <c r="V32" s="1">
        <v>41429</v>
      </c>
      <c r="W32" s="69" t="s">
        <v>2397</v>
      </c>
      <c r="X32" s="147">
        <v>69399.31</v>
      </c>
      <c r="Z32" s="1216"/>
      <c r="AA32" s="1205"/>
    </row>
    <row r="33" spans="1:27" s="1354" customFormat="1" ht="29.25" customHeight="1" x14ac:dyDescent="0.2">
      <c r="A33" s="1332">
        <v>2</v>
      </c>
      <c r="B33" s="1325">
        <v>40086</v>
      </c>
      <c r="C33" s="1327" t="s">
        <v>1174</v>
      </c>
      <c r="D33" s="1362" t="s">
        <v>875</v>
      </c>
      <c r="E33" s="1362" t="s">
        <v>876</v>
      </c>
      <c r="F33" s="1343" t="s">
        <v>86</v>
      </c>
      <c r="G33" s="1362" t="s">
        <v>1176</v>
      </c>
      <c r="H33" s="1334">
        <v>2222222222.2199998</v>
      </c>
      <c r="I33" s="1328" t="s">
        <v>321</v>
      </c>
      <c r="J33" s="1330">
        <v>40259</v>
      </c>
      <c r="K33" s="1362">
        <v>6</v>
      </c>
      <c r="L33" s="1368">
        <v>2488875000</v>
      </c>
      <c r="M33" s="1217">
        <v>40812</v>
      </c>
      <c r="N33" s="1218">
        <v>8</v>
      </c>
      <c r="O33" s="1219">
        <v>1161920000</v>
      </c>
      <c r="P33" s="1218"/>
      <c r="Q33" s="1219">
        <v>1161920000</v>
      </c>
      <c r="R33" s="1">
        <v>40227</v>
      </c>
      <c r="S33" s="1220">
        <v>4888718.07</v>
      </c>
      <c r="T33" s="1221">
        <f>O33-S33</f>
        <v>1157031281.9300001</v>
      </c>
      <c r="U33" s="11" t="s">
        <v>1176</v>
      </c>
      <c r="V33" s="1212"/>
      <c r="W33" s="202"/>
      <c r="X33" s="147"/>
      <c r="AA33" s="1222"/>
    </row>
    <row r="34" spans="1:27" s="1354" customFormat="1" ht="29.25" customHeight="1" x14ac:dyDescent="0.2">
      <c r="A34" s="1188"/>
      <c r="B34" s="1189"/>
      <c r="C34" s="1190"/>
      <c r="D34" s="1190"/>
      <c r="E34" s="1190"/>
      <c r="F34" s="1191"/>
      <c r="G34" s="1190"/>
      <c r="H34" s="1192"/>
      <c r="I34" s="1193"/>
      <c r="J34" s="1194"/>
      <c r="K34" s="1190"/>
      <c r="L34" s="1196"/>
      <c r="M34" s="1194"/>
      <c r="N34" s="1192"/>
      <c r="O34" s="1196"/>
      <c r="P34" s="1192"/>
      <c r="Q34" s="1223"/>
      <c r="R34" s="1">
        <v>40283</v>
      </c>
      <c r="S34" s="1220">
        <v>7066434</v>
      </c>
      <c r="T34" s="1221">
        <f t="shared" ref="T34:T45" si="1">T33-S34</f>
        <v>1149964847.9300001</v>
      </c>
      <c r="U34" s="11" t="s">
        <v>1176</v>
      </c>
      <c r="V34" s="1212"/>
      <c r="W34" s="202"/>
      <c r="X34" s="147"/>
      <c r="AA34" s="1222"/>
    </row>
    <row r="35" spans="1:27" s="1354" customFormat="1" ht="29.25" customHeight="1" x14ac:dyDescent="0.2">
      <c r="A35" s="1188"/>
      <c r="B35" s="1189"/>
      <c r="C35" s="1190"/>
      <c r="D35" s="1190"/>
      <c r="E35" s="1190"/>
      <c r="F35" s="1191"/>
      <c r="G35" s="1190"/>
      <c r="H35" s="1192"/>
      <c r="I35" s="1193"/>
      <c r="J35" s="1194"/>
      <c r="K35" s="1190"/>
      <c r="L35" s="1196"/>
      <c r="M35" s="1194"/>
      <c r="N35" s="1192"/>
      <c r="O35" s="1196"/>
      <c r="P35" s="1192"/>
      <c r="Q35" s="1223"/>
      <c r="R35" s="1">
        <v>40436</v>
      </c>
      <c r="S35" s="1224">
        <v>60022673.780000001</v>
      </c>
      <c r="T35" s="1221">
        <f t="shared" si="1"/>
        <v>1089942174.1500001</v>
      </c>
      <c r="U35" s="182" t="s">
        <v>1176</v>
      </c>
      <c r="V35" s="1212"/>
      <c r="W35" s="202"/>
      <c r="X35" s="147"/>
      <c r="AA35" s="1222"/>
    </row>
    <row r="36" spans="1:27" s="1354" customFormat="1" ht="29.25" customHeight="1" x14ac:dyDescent="0.2">
      <c r="A36" s="1188"/>
      <c r="B36" s="1189"/>
      <c r="C36" s="1190"/>
      <c r="D36" s="1190"/>
      <c r="E36" s="1190"/>
      <c r="F36" s="1191"/>
      <c r="G36" s="1190"/>
      <c r="H36" s="1225"/>
      <c r="I36" s="1226"/>
      <c r="J36" s="1194"/>
      <c r="K36" s="1190"/>
      <c r="L36" s="1227"/>
      <c r="M36" s="1194"/>
      <c r="N36" s="1228"/>
      <c r="O36" s="1227"/>
      <c r="P36" s="1192"/>
      <c r="Q36" s="1223"/>
      <c r="R36" s="1">
        <v>40497</v>
      </c>
      <c r="S36" s="1229">
        <v>132928628.17</v>
      </c>
      <c r="T36" s="1221">
        <f t="shared" si="1"/>
        <v>957013545.98000014</v>
      </c>
      <c r="U36" s="182" t="s">
        <v>1176</v>
      </c>
      <c r="V36" s="1212"/>
      <c r="W36" s="202"/>
      <c r="X36" s="147"/>
      <c r="AA36" s="1222"/>
    </row>
    <row r="37" spans="1:27" s="1354" customFormat="1" ht="29.25" customHeight="1" x14ac:dyDescent="0.2">
      <c r="A37" s="1188"/>
      <c r="B37" s="1189"/>
      <c r="C37" s="1190"/>
      <c r="D37" s="1190"/>
      <c r="E37" s="1190"/>
      <c r="F37" s="1191"/>
      <c r="G37" s="1190"/>
      <c r="H37" s="1225"/>
      <c r="I37" s="1226"/>
      <c r="J37" s="1194"/>
      <c r="K37" s="1190"/>
      <c r="L37" s="1227"/>
      <c r="M37" s="1194"/>
      <c r="N37" s="1228"/>
      <c r="O37" s="1227"/>
      <c r="P37" s="1192"/>
      <c r="Q37" s="1223"/>
      <c r="R37" s="1173">
        <v>40526</v>
      </c>
      <c r="S37" s="1230">
        <v>31689230</v>
      </c>
      <c r="T37" s="1231">
        <f t="shared" si="1"/>
        <v>925324315.98000014</v>
      </c>
      <c r="U37" s="1232" t="s">
        <v>1176</v>
      </c>
      <c r="V37" s="1212"/>
      <c r="W37" s="202"/>
      <c r="X37" s="147"/>
      <c r="AA37" s="1222"/>
    </row>
    <row r="38" spans="1:27" s="1354" customFormat="1" ht="29.25" customHeight="1" x14ac:dyDescent="0.2">
      <c r="A38" s="1188"/>
      <c r="B38" s="1189"/>
      <c r="C38" s="1190"/>
      <c r="D38" s="1190"/>
      <c r="E38" s="1190"/>
      <c r="F38" s="1191"/>
      <c r="G38" s="1190"/>
      <c r="H38" s="1225"/>
      <c r="I38" s="1226"/>
      <c r="J38" s="1194"/>
      <c r="K38" s="1190"/>
      <c r="L38" s="1227"/>
      <c r="M38" s="1194"/>
      <c r="N38" s="1228"/>
      <c r="O38" s="1227"/>
      <c r="P38" s="1192"/>
      <c r="Q38" s="1223"/>
      <c r="R38" s="1">
        <v>40192</v>
      </c>
      <c r="S38" s="1229">
        <v>27355590</v>
      </c>
      <c r="T38" s="1221">
        <f t="shared" si="1"/>
        <v>897968725.98000014</v>
      </c>
      <c r="U38" s="182" t="s">
        <v>1176</v>
      </c>
      <c r="V38" s="1212"/>
      <c r="W38" s="202"/>
      <c r="X38" s="147"/>
      <c r="AA38" s="1222"/>
    </row>
    <row r="39" spans="1:27" s="1354" customFormat="1" ht="29.25" customHeight="1" x14ac:dyDescent="0.2">
      <c r="A39" s="1188"/>
      <c r="B39" s="1189"/>
      <c r="C39" s="1190"/>
      <c r="D39" s="1190"/>
      <c r="E39" s="1190"/>
      <c r="F39" s="1191"/>
      <c r="G39" s="1190"/>
      <c r="H39" s="1225"/>
      <c r="I39" s="1226"/>
      <c r="J39" s="1194"/>
      <c r="K39" s="1190"/>
      <c r="L39" s="1227"/>
      <c r="M39" s="1194"/>
      <c r="N39" s="1228"/>
      <c r="O39" s="1227"/>
      <c r="P39" s="1192"/>
      <c r="Q39" s="1223"/>
      <c r="R39" s="1">
        <v>40588</v>
      </c>
      <c r="S39" s="1229">
        <v>92300138.319999993</v>
      </c>
      <c r="T39" s="1221">
        <f t="shared" si="1"/>
        <v>805668587.66000009</v>
      </c>
      <c r="U39" s="182" t="s">
        <v>1176</v>
      </c>
      <c r="V39" s="1212"/>
      <c r="W39" s="202"/>
      <c r="X39" s="147"/>
      <c r="AA39" s="1222"/>
    </row>
    <row r="40" spans="1:27" s="1354" customFormat="1" ht="29.25" customHeight="1" x14ac:dyDescent="0.2">
      <c r="A40" s="1188"/>
      <c r="B40" s="1189"/>
      <c r="C40" s="1190"/>
      <c r="D40" s="1190"/>
      <c r="E40" s="1190"/>
      <c r="F40" s="1191"/>
      <c r="G40" s="1190"/>
      <c r="H40" s="1225"/>
      <c r="I40" s="1226"/>
      <c r="J40" s="1194"/>
      <c r="K40" s="1190"/>
      <c r="L40" s="1227"/>
      <c r="M40" s="1194"/>
      <c r="N40" s="1228"/>
      <c r="O40" s="1227"/>
      <c r="P40" s="1192"/>
      <c r="Q40" s="1223"/>
      <c r="R40" s="1184">
        <v>40616</v>
      </c>
      <c r="S40" s="1233">
        <v>128027535.81</v>
      </c>
      <c r="T40" s="1234">
        <f t="shared" si="1"/>
        <v>677641051.85000014</v>
      </c>
      <c r="U40" s="1235" t="s">
        <v>1176</v>
      </c>
      <c r="V40" s="1236"/>
      <c r="W40" s="1237"/>
      <c r="X40" s="147"/>
      <c r="AA40" s="1222"/>
    </row>
    <row r="41" spans="1:27" s="1354" customFormat="1" ht="29.25" customHeight="1" x14ac:dyDescent="0.2">
      <c r="A41" s="1188"/>
      <c r="B41" s="1189"/>
      <c r="C41" s="1190"/>
      <c r="D41" s="1190"/>
      <c r="E41" s="1190"/>
      <c r="F41" s="1191"/>
      <c r="G41" s="1190"/>
      <c r="H41" s="1225"/>
      <c r="I41" s="1226"/>
      <c r="J41" s="1194"/>
      <c r="K41" s="1190"/>
      <c r="L41" s="1227"/>
      <c r="M41" s="1194"/>
      <c r="N41" s="1228"/>
      <c r="O41" s="1227"/>
      <c r="P41" s="1192"/>
      <c r="Q41" s="1223"/>
      <c r="R41" s="1">
        <v>40647</v>
      </c>
      <c r="S41" s="1229">
        <v>155409285.71000001</v>
      </c>
      <c r="T41" s="1221">
        <f t="shared" si="1"/>
        <v>522231766.1400001</v>
      </c>
      <c r="U41" s="11" t="s">
        <v>1176</v>
      </c>
      <c r="V41" s="1212"/>
      <c r="W41" s="202"/>
      <c r="X41" s="147"/>
      <c r="AA41" s="1222"/>
    </row>
    <row r="42" spans="1:27" s="1354" customFormat="1" ht="29.25" customHeight="1" x14ac:dyDescent="0.2">
      <c r="A42" s="1188"/>
      <c r="B42" s="1189"/>
      <c r="C42" s="1190"/>
      <c r="D42" s="1190"/>
      <c r="E42" s="1190"/>
      <c r="F42" s="1191"/>
      <c r="G42" s="1190"/>
      <c r="H42" s="1225"/>
      <c r="I42" s="1226"/>
      <c r="J42" s="1194"/>
      <c r="K42" s="1190"/>
      <c r="L42" s="1227"/>
      <c r="M42" s="1194"/>
      <c r="N42" s="1228"/>
      <c r="O42" s="1227"/>
      <c r="P42" s="1192"/>
      <c r="Q42" s="1223"/>
      <c r="R42" s="1">
        <v>40683</v>
      </c>
      <c r="S42" s="1229">
        <v>75085484.799999997</v>
      </c>
      <c r="T42" s="1221">
        <f t="shared" si="1"/>
        <v>447146281.34000009</v>
      </c>
      <c r="U42" s="11" t="s">
        <v>1176</v>
      </c>
      <c r="V42" s="1212"/>
      <c r="W42" s="202"/>
      <c r="X42" s="147"/>
      <c r="AA42" s="1222"/>
    </row>
    <row r="43" spans="1:27" s="1354" customFormat="1" ht="29.25" customHeight="1" x14ac:dyDescent="0.2">
      <c r="A43" s="1188"/>
      <c r="B43" s="1189"/>
      <c r="C43" s="1190"/>
      <c r="D43" s="1190"/>
      <c r="E43" s="1190"/>
      <c r="F43" s="1191"/>
      <c r="G43" s="1190"/>
      <c r="H43" s="1225"/>
      <c r="I43" s="1226"/>
      <c r="J43" s="1194"/>
      <c r="K43" s="1190"/>
      <c r="L43" s="1227"/>
      <c r="M43" s="1194"/>
      <c r="N43" s="1228"/>
      <c r="O43" s="1227"/>
      <c r="P43" s="1192"/>
      <c r="Q43" s="1223"/>
      <c r="R43" s="1">
        <v>40708</v>
      </c>
      <c r="S43" s="1229">
        <v>18259513.02</v>
      </c>
      <c r="T43" s="1221">
        <f t="shared" si="1"/>
        <v>428886768.32000011</v>
      </c>
      <c r="U43" s="11" t="s">
        <v>1176</v>
      </c>
      <c r="V43" s="1212"/>
      <c r="W43" s="202"/>
      <c r="X43" s="147"/>
      <c r="AA43" s="1222"/>
    </row>
    <row r="44" spans="1:27" s="1354" customFormat="1" ht="29.25" customHeight="1" x14ac:dyDescent="0.2">
      <c r="A44" s="1188"/>
      <c r="B44" s="1189"/>
      <c r="C44" s="1190"/>
      <c r="D44" s="1190"/>
      <c r="E44" s="1190"/>
      <c r="F44" s="1191"/>
      <c r="G44" s="1190"/>
      <c r="H44" s="1225"/>
      <c r="I44" s="1226"/>
      <c r="J44" s="1194"/>
      <c r="K44" s="1190"/>
      <c r="L44" s="1227"/>
      <c r="M44" s="1194"/>
      <c r="N44" s="1228"/>
      <c r="O44" s="1227"/>
      <c r="P44" s="1192"/>
      <c r="Q44" s="1223"/>
      <c r="R44" s="1">
        <v>40739</v>
      </c>
      <c r="S44" s="1229">
        <v>62979808.719999999</v>
      </c>
      <c r="T44" s="1221">
        <f t="shared" si="1"/>
        <v>365906959.60000014</v>
      </c>
      <c r="U44" s="11" t="s">
        <v>1176</v>
      </c>
      <c r="V44" s="1212"/>
      <c r="W44" s="202"/>
      <c r="X44" s="147"/>
      <c r="AA44" s="1222"/>
    </row>
    <row r="45" spans="1:27" s="1354" customFormat="1" ht="29.25" customHeight="1" x14ac:dyDescent="0.2">
      <c r="A45" s="1188"/>
      <c r="B45" s="1189"/>
      <c r="C45" s="1190"/>
      <c r="D45" s="1190"/>
      <c r="E45" s="1190"/>
      <c r="F45" s="1191"/>
      <c r="G45" s="1190"/>
      <c r="H45" s="1225"/>
      <c r="I45" s="1226"/>
      <c r="J45" s="1194"/>
      <c r="K45" s="1190"/>
      <c r="L45" s="1227"/>
      <c r="M45" s="1194"/>
      <c r="N45" s="1228"/>
      <c r="O45" s="1227"/>
      <c r="P45" s="1192"/>
      <c r="Q45" s="1223"/>
      <c r="R45" s="1">
        <v>40767</v>
      </c>
      <c r="S45" s="1229">
        <v>20762531.93</v>
      </c>
      <c r="T45" s="1221">
        <f t="shared" si="1"/>
        <v>345144427.67000014</v>
      </c>
      <c r="U45" s="11" t="s">
        <v>1176</v>
      </c>
      <c r="V45" s="1212"/>
      <c r="W45" s="202"/>
      <c r="X45" s="147"/>
      <c r="AA45" s="1222"/>
    </row>
    <row r="46" spans="1:27" s="1354" customFormat="1" ht="29.25" customHeight="1" x14ac:dyDescent="0.2">
      <c r="A46" s="1188"/>
      <c r="B46" s="1189"/>
      <c r="C46" s="1190"/>
      <c r="D46" s="1190"/>
      <c r="E46" s="1190"/>
      <c r="F46" s="1191"/>
      <c r="G46" s="1190"/>
      <c r="H46" s="1225"/>
      <c r="I46" s="1226"/>
      <c r="J46" s="1194"/>
      <c r="K46" s="1190"/>
      <c r="L46" s="1227"/>
      <c r="M46" s="1194"/>
      <c r="N46" s="1228"/>
      <c r="O46" s="1227"/>
      <c r="P46" s="1192"/>
      <c r="Q46" s="1223"/>
      <c r="R46" s="1">
        <v>40833</v>
      </c>
      <c r="S46" s="1229">
        <v>37384573.890000001</v>
      </c>
      <c r="T46" s="1221">
        <f>T45-S46</f>
        <v>307759853.78000015</v>
      </c>
      <c r="U46" s="11" t="s">
        <v>1176</v>
      </c>
      <c r="V46" s="1212"/>
      <c r="W46" s="202"/>
      <c r="X46" s="147"/>
      <c r="AA46" s="1222"/>
    </row>
    <row r="47" spans="1:27" s="1354" customFormat="1" ht="29.25" customHeight="1" x14ac:dyDescent="0.2">
      <c r="A47" s="1188"/>
      <c r="B47" s="1189"/>
      <c r="C47" s="1190"/>
      <c r="D47" s="1190"/>
      <c r="E47" s="1190"/>
      <c r="F47" s="1191"/>
      <c r="G47" s="1190"/>
      <c r="H47" s="1225"/>
      <c r="I47" s="1226"/>
      <c r="J47" s="1194"/>
      <c r="K47" s="1190"/>
      <c r="L47" s="1227"/>
      <c r="M47" s="1194"/>
      <c r="N47" s="1228"/>
      <c r="O47" s="1227"/>
      <c r="P47" s="1192"/>
      <c r="Q47" s="1223"/>
      <c r="R47" s="1">
        <v>40891</v>
      </c>
      <c r="S47" s="1229">
        <v>7103786.5099999998</v>
      </c>
      <c r="T47" s="1221">
        <f>T46-S47</f>
        <v>300656067.27000016</v>
      </c>
      <c r="U47" s="11" t="s">
        <v>1176</v>
      </c>
      <c r="V47" s="1212"/>
      <c r="W47" s="202"/>
      <c r="X47" s="147"/>
      <c r="AA47" s="1222"/>
    </row>
    <row r="48" spans="1:27" s="1354" customFormat="1" ht="29.25" customHeight="1" x14ac:dyDescent="0.2">
      <c r="A48" s="1188"/>
      <c r="B48" s="1189"/>
      <c r="C48" s="1190"/>
      <c r="D48" s="1190"/>
      <c r="E48" s="1190"/>
      <c r="F48" s="1191"/>
      <c r="G48" s="1190"/>
      <c r="H48" s="1225"/>
      <c r="I48" s="1226"/>
      <c r="J48" s="1194"/>
      <c r="K48" s="1190"/>
      <c r="L48" s="1227"/>
      <c r="M48" s="1194"/>
      <c r="N48" s="1228"/>
      <c r="O48" s="1227"/>
      <c r="P48" s="1192"/>
      <c r="Q48" s="1223"/>
      <c r="R48" s="1">
        <v>40925</v>
      </c>
      <c r="S48" s="1229">
        <v>6577143.5300000003</v>
      </c>
      <c r="T48" s="1221">
        <f>T47-S48</f>
        <v>294078923.74000019</v>
      </c>
      <c r="U48" s="11" t="s">
        <v>1176</v>
      </c>
      <c r="V48" s="1212"/>
      <c r="W48" s="202"/>
      <c r="X48" s="147"/>
      <c r="AA48" s="1222"/>
    </row>
    <row r="49" spans="1:27" s="1354" customFormat="1" ht="29.25" customHeight="1" x14ac:dyDescent="0.2">
      <c r="A49" s="1188"/>
      <c r="B49" s="1189"/>
      <c r="C49" s="1190"/>
      <c r="D49" s="1190"/>
      <c r="E49" s="1190"/>
      <c r="F49" s="1191"/>
      <c r="G49" s="1190"/>
      <c r="H49" s="1225"/>
      <c r="I49" s="1226"/>
      <c r="J49" s="1194"/>
      <c r="K49" s="1190"/>
      <c r="L49" s="1227"/>
      <c r="M49" s="1194"/>
      <c r="N49" s="1228"/>
      <c r="O49" s="1227"/>
      <c r="P49" s="1192"/>
      <c r="Q49" s="1223"/>
      <c r="R49" s="1">
        <v>40953</v>
      </c>
      <c r="S49" s="1229">
        <v>9610173.4199999999</v>
      </c>
      <c r="T49" s="1221">
        <f>T48-S49</f>
        <v>284468750.32000017</v>
      </c>
      <c r="U49" s="11" t="s">
        <v>1176</v>
      </c>
      <c r="V49" s="1212"/>
      <c r="W49" s="202"/>
      <c r="X49" s="147"/>
      <c r="AA49" s="1222"/>
    </row>
    <row r="50" spans="1:27" s="1354" customFormat="1" ht="29.25" customHeight="1" x14ac:dyDescent="0.2">
      <c r="A50" s="1188"/>
      <c r="B50" s="1189"/>
      <c r="C50" s="1190"/>
      <c r="D50" s="1190"/>
      <c r="E50" s="1190"/>
      <c r="F50" s="1191"/>
      <c r="G50" s="1190"/>
      <c r="H50" s="1225"/>
      <c r="I50" s="1226"/>
      <c r="J50" s="1194"/>
      <c r="K50" s="1190"/>
      <c r="L50" s="1227"/>
      <c r="M50" s="1194"/>
      <c r="N50" s="1228"/>
      <c r="O50" s="1227"/>
      <c r="P50" s="1192"/>
      <c r="Q50" s="1223"/>
      <c r="R50" s="1512">
        <v>40982</v>
      </c>
      <c r="S50" s="2318">
        <v>284468750.31999999</v>
      </c>
      <c r="T50" s="2196">
        <f>T49-S50</f>
        <v>0</v>
      </c>
      <c r="U50" s="1475" t="s">
        <v>1336</v>
      </c>
      <c r="V50" s="1331">
        <v>40997</v>
      </c>
      <c r="W50" s="1338" t="s">
        <v>1339</v>
      </c>
      <c r="X50" s="147">
        <v>3434460.43</v>
      </c>
      <c r="AA50" s="1222"/>
    </row>
    <row r="51" spans="1:27" s="1354" customFormat="1" ht="29.25" customHeight="1" x14ac:dyDescent="0.2">
      <c r="A51" s="1238"/>
      <c r="B51" s="1189"/>
      <c r="C51" s="1190"/>
      <c r="D51" s="1190"/>
      <c r="E51" s="1190"/>
      <c r="F51" s="1191"/>
      <c r="G51" s="1190"/>
      <c r="H51" s="1225"/>
      <c r="I51" s="1193"/>
      <c r="J51" s="1239"/>
      <c r="K51" s="1190"/>
      <c r="L51" s="1227"/>
      <c r="M51" s="1194"/>
      <c r="N51" s="1228"/>
      <c r="O51" s="1227"/>
      <c r="P51" s="1192"/>
      <c r="Q51" s="1223"/>
      <c r="R51" s="1521"/>
      <c r="S51" s="2319"/>
      <c r="T51" s="2197"/>
      <c r="U51" s="1490"/>
      <c r="V51" s="1331">
        <v>41130</v>
      </c>
      <c r="W51" s="1338" t="s">
        <v>1339</v>
      </c>
      <c r="X51" s="147">
        <v>40556</v>
      </c>
      <c r="AA51" s="1222"/>
    </row>
    <row r="52" spans="1:27" s="1354" customFormat="1" ht="29.25" customHeight="1" x14ac:dyDescent="0.25">
      <c r="A52" s="1238"/>
      <c r="B52" s="1189"/>
      <c r="C52" s="1238"/>
      <c r="D52" s="1190"/>
      <c r="E52" s="1190"/>
      <c r="F52" s="1191"/>
      <c r="G52" s="1190"/>
      <c r="H52" s="1192"/>
      <c r="I52" s="1193"/>
      <c r="J52" s="1239"/>
      <c r="K52" s="1190"/>
      <c r="L52" s="1227"/>
      <c r="M52" s="1194"/>
      <c r="N52" s="1228"/>
      <c r="O52" s="1227"/>
      <c r="P52" s="1192"/>
      <c r="Q52" s="1223"/>
      <c r="R52" s="1521"/>
      <c r="S52" s="2319"/>
      <c r="T52" s="2197"/>
      <c r="U52" s="1490"/>
      <c r="V52" s="1">
        <v>41180</v>
      </c>
      <c r="W52" s="202" t="s">
        <v>1419</v>
      </c>
      <c r="X52" s="147">
        <v>469.31</v>
      </c>
      <c r="AA52" s="1222"/>
    </row>
    <row r="53" spans="1:27" s="1354" customFormat="1" ht="29.25" customHeight="1" x14ac:dyDescent="0.2">
      <c r="A53" s="1238"/>
      <c r="B53" s="1189"/>
      <c r="C53" s="1190"/>
      <c r="D53" s="1190"/>
      <c r="E53" s="1190"/>
      <c r="F53" s="1191"/>
      <c r="G53" s="1190"/>
      <c r="H53" s="1225"/>
      <c r="I53" s="1193"/>
      <c r="J53" s="1239"/>
      <c r="K53" s="1190"/>
      <c r="L53" s="1227"/>
      <c r="M53" s="1194"/>
      <c r="N53" s="1228"/>
      <c r="O53" s="1227"/>
      <c r="P53" s="1192"/>
      <c r="Q53" s="1223"/>
      <c r="R53" s="1513"/>
      <c r="S53" s="2320"/>
      <c r="T53" s="2198"/>
      <c r="U53" s="1476"/>
      <c r="V53" s="1">
        <v>41429</v>
      </c>
      <c r="W53" s="69" t="s">
        <v>2397</v>
      </c>
      <c r="X53" s="147">
        <v>1735</v>
      </c>
      <c r="AA53" s="1222"/>
    </row>
    <row r="54" spans="1:27" s="1353" customFormat="1" ht="29.25" customHeight="1" x14ac:dyDescent="0.25">
      <c r="A54" s="1362">
        <v>1</v>
      </c>
      <c r="B54" s="1325">
        <v>40087</v>
      </c>
      <c r="C54" s="1240" t="s">
        <v>1178</v>
      </c>
      <c r="D54" s="1337" t="s">
        <v>875</v>
      </c>
      <c r="E54" s="1362" t="s">
        <v>876</v>
      </c>
      <c r="F54" s="1343" t="s">
        <v>86</v>
      </c>
      <c r="G54" s="1337" t="s">
        <v>1177</v>
      </c>
      <c r="H54" s="1346">
        <v>1111111111.1099999</v>
      </c>
      <c r="I54" s="1328" t="s">
        <v>321</v>
      </c>
      <c r="J54" s="1359">
        <v>40259</v>
      </c>
      <c r="K54" s="1362">
        <v>6</v>
      </c>
      <c r="L54" s="1371">
        <v>1262037500</v>
      </c>
      <c r="M54" s="1217">
        <v>40375</v>
      </c>
      <c r="N54" s="1241"/>
      <c r="O54" s="1219">
        <v>1149487000</v>
      </c>
      <c r="P54" s="1346"/>
      <c r="Q54" s="1219">
        <v>1149487000</v>
      </c>
      <c r="R54" s="794">
        <v>41106</v>
      </c>
      <c r="S54" s="127">
        <v>62499687.5</v>
      </c>
      <c r="T54" s="1210">
        <f>Q54-S54</f>
        <v>1086987312.5</v>
      </c>
      <c r="U54" s="1211" t="s">
        <v>2012</v>
      </c>
      <c r="V54" s="1212"/>
      <c r="W54" s="1213"/>
      <c r="X54" s="147"/>
    </row>
    <row r="55" spans="1:27" s="1353" customFormat="1" ht="29.25" customHeight="1" x14ac:dyDescent="0.25">
      <c r="A55" s="1357"/>
      <c r="B55" s="1329"/>
      <c r="C55" s="1242"/>
      <c r="D55" s="1214"/>
      <c r="E55" s="1363"/>
      <c r="F55" s="1344"/>
      <c r="G55" s="1214"/>
      <c r="H55" s="1215"/>
      <c r="I55" s="1341"/>
      <c r="J55" s="1360"/>
      <c r="K55" s="1363"/>
      <c r="L55" s="1206"/>
      <c r="M55" s="1207"/>
      <c r="N55" s="1208"/>
      <c r="O55" s="1206"/>
      <c r="P55" s="1347"/>
      <c r="Q55" s="1206"/>
      <c r="R55" s="794">
        <v>41169</v>
      </c>
      <c r="S55" s="127">
        <v>152499237.5</v>
      </c>
      <c r="T55" s="1210">
        <f>T54-S55</f>
        <v>934488075</v>
      </c>
      <c r="U55" s="1211" t="s">
        <v>2012</v>
      </c>
      <c r="V55" s="1212"/>
      <c r="W55" s="1213"/>
      <c r="X55" s="147"/>
    </row>
    <row r="56" spans="1:27" s="1353" customFormat="1" ht="29.25" customHeight="1" x14ac:dyDescent="0.25">
      <c r="A56" s="1357"/>
      <c r="B56" s="1329"/>
      <c r="C56" s="1242"/>
      <c r="D56" s="1214"/>
      <c r="E56" s="1363"/>
      <c r="F56" s="1344"/>
      <c r="G56" s="1214"/>
      <c r="H56" s="1215"/>
      <c r="I56" s="1349"/>
      <c r="J56" s="1340"/>
      <c r="K56" s="1363"/>
      <c r="L56" s="1206"/>
      <c r="M56" s="1207"/>
      <c r="N56" s="1208"/>
      <c r="O56" s="1206"/>
      <c r="P56" s="1347"/>
      <c r="Q56" s="1206"/>
      <c r="R56" s="794">
        <v>41289</v>
      </c>
      <c r="S56" s="127">
        <v>254581112.06</v>
      </c>
      <c r="T56" s="1210">
        <f>T55-S56</f>
        <v>679906962.94000006</v>
      </c>
      <c r="U56" s="1211" t="s">
        <v>2012</v>
      </c>
      <c r="V56" s="1212"/>
      <c r="W56" s="1213"/>
      <c r="X56" s="147"/>
    </row>
    <row r="57" spans="1:27" s="1353" customFormat="1" ht="29.25" customHeight="1" x14ac:dyDescent="0.25">
      <c r="A57" s="1357"/>
      <c r="B57" s="1329"/>
      <c r="C57" s="1242"/>
      <c r="D57" s="1214"/>
      <c r="E57" s="1363"/>
      <c r="F57" s="1344"/>
      <c r="G57" s="1214"/>
      <c r="H57" s="1215"/>
      <c r="I57" s="1349"/>
      <c r="J57" s="1340"/>
      <c r="K57" s="1363"/>
      <c r="L57" s="1206"/>
      <c r="M57" s="1207"/>
      <c r="N57" s="1208"/>
      <c r="O57" s="1206"/>
      <c r="P57" s="1347"/>
      <c r="Q57" s="1206"/>
      <c r="R57" s="794">
        <v>41318</v>
      </c>
      <c r="S57" s="127">
        <v>436447817.75</v>
      </c>
      <c r="T57" s="1210">
        <f>T56-S57</f>
        <v>243459145.19000006</v>
      </c>
      <c r="U57" s="1211" t="s">
        <v>2012</v>
      </c>
      <c r="V57" s="1212"/>
      <c r="W57" s="1213"/>
      <c r="X57" s="147"/>
    </row>
    <row r="58" spans="1:27" s="1353" customFormat="1" ht="29.25" customHeight="1" x14ac:dyDescent="0.25">
      <c r="A58" s="1357"/>
      <c r="B58" s="1329"/>
      <c r="C58" s="1242"/>
      <c r="D58" s="1214"/>
      <c r="E58" s="1363"/>
      <c r="F58" s="1344"/>
      <c r="G58" s="1214"/>
      <c r="H58" s="1215"/>
      <c r="I58" s="1349"/>
      <c r="J58" s="1331"/>
      <c r="K58" s="1243"/>
      <c r="L58" s="1244"/>
      <c r="M58" s="1207"/>
      <c r="N58" s="1208"/>
      <c r="O58" s="1206"/>
      <c r="P58" s="1347"/>
      <c r="Q58" s="1206"/>
      <c r="R58" s="794">
        <v>41346</v>
      </c>
      <c r="S58" s="127">
        <v>243459145.19</v>
      </c>
      <c r="T58" s="1245">
        <f>T57-S58</f>
        <v>0</v>
      </c>
      <c r="U58" s="1211" t="s">
        <v>2012</v>
      </c>
      <c r="V58" s="1331">
        <v>41346</v>
      </c>
      <c r="W58" s="1338" t="s">
        <v>1339</v>
      </c>
      <c r="X58" s="147">
        <v>479509239.94999999</v>
      </c>
    </row>
    <row r="59" spans="1:27" s="1353" customFormat="1" ht="29.25" customHeight="1" x14ac:dyDescent="0.2">
      <c r="A59" s="1332">
        <v>2</v>
      </c>
      <c r="B59" s="1325">
        <v>40087</v>
      </c>
      <c r="C59" s="1240" t="s">
        <v>1178</v>
      </c>
      <c r="D59" s="1337" t="s">
        <v>875</v>
      </c>
      <c r="E59" s="1362" t="s">
        <v>876</v>
      </c>
      <c r="F59" s="1343" t="s">
        <v>86</v>
      </c>
      <c r="G59" s="1337" t="s">
        <v>1176</v>
      </c>
      <c r="H59" s="27">
        <v>2222222222.2199998</v>
      </c>
      <c r="I59" s="1335" t="s">
        <v>321</v>
      </c>
      <c r="J59" s="1330">
        <v>40259</v>
      </c>
      <c r="K59" s="1362">
        <v>6</v>
      </c>
      <c r="L59" s="1219">
        <v>2524075000</v>
      </c>
      <c r="M59" s="1217">
        <v>40375</v>
      </c>
      <c r="N59" s="1241"/>
      <c r="O59" s="1219">
        <v>2298974000</v>
      </c>
      <c r="P59" s="1346"/>
      <c r="Q59" s="1219">
        <v>2298974000</v>
      </c>
      <c r="R59" s="93">
        <v>41086</v>
      </c>
      <c r="S59" s="127">
        <v>125000000</v>
      </c>
      <c r="T59" s="1210">
        <f>Q59-S59</f>
        <v>2173974000</v>
      </c>
      <c r="U59" s="11" t="s">
        <v>1176</v>
      </c>
      <c r="V59" s="1212"/>
      <c r="W59" s="1213"/>
      <c r="X59" s="147"/>
    </row>
    <row r="60" spans="1:27" s="1353" customFormat="1" ht="29.25" customHeight="1" x14ac:dyDescent="0.2">
      <c r="A60" s="1356"/>
      <c r="B60" s="1329"/>
      <c r="C60" s="1242"/>
      <c r="D60" s="1214"/>
      <c r="E60" s="1363"/>
      <c r="F60" s="1344"/>
      <c r="G60" s="1214"/>
      <c r="H60" s="1215"/>
      <c r="I60" s="1349"/>
      <c r="J60" s="1340"/>
      <c r="K60" s="1363"/>
      <c r="L60" s="1246"/>
      <c r="M60" s="1207"/>
      <c r="N60" s="1208"/>
      <c r="O60" s="1206"/>
      <c r="P60" s="1347"/>
      <c r="Q60" s="1206"/>
      <c r="R60" s="794">
        <v>41169</v>
      </c>
      <c r="S60" s="127">
        <v>305000000</v>
      </c>
      <c r="T60" s="1210">
        <f>T59-S60</f>
        <v>1868974000</v>
      </c>
      <c r="U60" s="11" t="s">
        <v>1176</v>
      </c>
      <c r="V60" s="1212"/>
      <c r="W60" s="1213"/>
      <c r="X60" s="147"/>
    </row>
    <row r="61" spans="1:27" s="1353" customFormat="1" ht="29.25" customHeight="1" x14ac:dyDescent="0.2">
      <c r="A61" s="1356"/>
      <c r="B61" s="1329"/>
      <c r="C61" s="1242"/>
      <c r="D61" s="1214"/>
      <c r="E61" s="1363"/>
      <c r="F61" s="1344"/>
      <c r="G61" s="1214"/>
      <c r="H61" s="1215"/>
      <c r="I61" s="1349"/>
      <c r="J61" s="1340"/>
      <c r="K61" s="1363"/>
      <c r="L61" s="1246"/>
      <c r="M61" s="1207"/>
      <c r="N61" s="1208"/>
      <c r="O61" s="1206"/>
      <c r="P61" s="1347"/>
      <c r="Q61" s="1206"/>
      <c r="R61" s="794">
        <v>41249</v>
      </c>
      <c r="S61" s="127">
        <v>800000000</v>
      </c>
      <c r="T61" s="1210">
        <f>T60-S61</f>
        <v>1068974000</v>
      </c>
      <c r="U61" s="11" t="s">
        <v>1176</v>
      </c>
      <c r="V61" s="1212"/>
      <c r="W61" s="1213"/>
      <c r="X61" s="147"/>
    </row>
    <row r="62" spans="1:27" s="1353" customFormat="1" ht="29.25" customHeight="1" x14ac:dyDescent="0.2">
      <c r="A62" s="1356"/>
      <c r="B62" s="1329"/>
      <c r="C62" s="1242"/>
      <c r="D62" s="1214"/>
      <c r="E62" s="1363"/>
      <c r="F62" s="1344"/>
      <c r="G62" s="1214"/>
      <c r="H62" s="1215"/>
      <c r="I62" s="1349"/>
      <c r="J62" s="1340"/>
      <c r="K62" s="1363"/>
      <c r="L62" s="1246"/>
      <c r="M62" s="1207"/>
      <c r="N62" s="1208"/>
      <c r="O62" s="1206"/>
      <c r="P62" s="1347"/>
      <c r="Q62" s="1206"/>
      <c r="R62" s="794">
        <v>41264</v>
      </c>
      <c r="S62" s="127">
        <v>630000000</v>
      </c>
      <c r="T62" s="1210">
        <f>T61-S62</f>
        <v>438974000</v>
      </c>
      <c r="U62" s="11" t="s">
        <v>1176</v>
      </c>
      <c r="V62" s="1212"/>
      <c r="W62" s="1213"/>
      <c r="X62" s="147"/>
    </row>
    <row r="63" spans="1:27" s="1353" customFormat="1" ht="29.25" customHeight="1" x14ac:dyDescent="0.2">
      <c r="A63" s="1356"/>
      <c r="B63" s="1329"/>
      <c r="C63" s="1242"/>
      <c r="D63" s="1214"/>
      <c r="E63" s="1363"/>
      <c r="F63" s="1344"/>
      <c r="G63" s="1214"/>
      <c r="H63" s="1215"/>
      <c r="I63" s="1349"/>
      <c r="J63" s="1340"/>
      <c r="K63" s="1363"/>
      <c r="L63" s="1246"/>
      <c r="M63" s="1207"/>
      <c r="N63" s="1208"/>
      <c r="O63" s="1206"/>
      <c r="P63" s="1347"/>
      <c r="Q63" s="1206"/>
      <c r="R63" s="794">
        <v>41289</v>
      </c>
      <c r="S63" s="127">
        <v>97494309.810000002</v>
      </c>
      <c r="T63" s="1210">
        <f>T62-S63</f>
        <v>341479690.19</v>
      </c>
      <c r="U63" s="11" t="s">
        <v>1176</v>
      </c>
      <c r="V63" s="1212"/>
      <c r="W63" s="1213"/>
      <c r="X63" s="147"/>
    </row>
    <row r="64" spans="1:27" s="1353" customFormat="1" ht="29.25" customHeight="1" x14ac:dyDescent="0.25">
      <c r="A64" s="1356"/>
      <c r="B64" s="1329"/>
      <c r="C64" s="1242"/>
      <c r="D64" s="1214"/>
      <c r="E64" s="1363"/>
      <c r="F64" s="1344"/>
      <c r="G64" s="1214"/>
      <c r="H64" s="1215"/>
      <c r="I64" s="1349"/>
      <c r="J64" s="1340"/>
      <c r="K64" s="1363"/>
      <c r="L64" s="1370"/>
      <c r="M64" s="1176"/>
      <c r="N64" s="1247"/>
      <c r="O64" s="1244"/>
      <c r="P64" s="1348"/>
      <c r="Q64" s="1244"/>
      <c r="R64" s="794">
        <v>41298</v>
      </c>
      <c r="S64" s="127">
        <v>341479690.19</v>
      </c>
      <c r="T64" s="1210">
        <f>T63-S64</f>
        <v>0</v>
      </c>
      <c r="U64" s="11" t="s">
        <v>1336</v>
      </c>
      <c r="V64" s="1">
        <v>41381</v>
      </c>
      <c r="W64" s="1248" t="s">
        <v>2114</v>
      </c>
      <c r="X64" s="147">
        <v>16195770.66</v>
      </c>
    </row>
    <row r="65" spans="1:27" s="1353" customFormat="1" ht="29.25" customHeight="1" x14ac:dyDescent="0.25">
      <c r="A65" s="1332">
        <v>1</v>
      </c>
      <c r="B65" s="1325">
        <v>40088</v>
      </c>
      <c r="C65" s="1240" t="s">
        <v>1179</v>
      </c>
      <c r="D65" s="1337" t="s">
        <v>875</v>
      </c>
      <c r="E65" s="1362" t="s">
        <v>876</v>
      </c>
      <c r="F65" s="1343" t="s">
        <v>86</v>
      </c>
      <c r="G65" s="1337" t="s">
        <v>1177</v>
      </c>
      <c r="H65" s="27">
        <v>1111111111.1099999</v>
      </c>
      <c r="I65" s="1335" t="s">
        <v>321</v>
      </c>
      <c r="J65" s="1330">
        <v>40259</v>
      </c>
      <c r="K65" s="1362">
        <v>6</v>
      </c>
      <c r="L65" s="1206">
        <v>1244437500</v>
      </c>
      <c r="M65" s="1207">
        <v>40375</v>
      </c>
      <c r="N65" s="1208"/>
      <c r="O65" s="1206">
        <v>1150423500</v>
      </c>
      <c r="P65" s="1347"/>
      <c r="Q65" s="1209">
        <v>1064141737.5</v>
      </c>
      <c r="R65" s="93">
        <v>40193</v>
      </c>
      <c r="S65" s="127">
        <v>44043.199999999997</v>
      </c>
      <c r="T65" s="1249">
        <f>Q65-S65</f>
        <v>1064097694.3</v>
      </c>
      <c r="U65" s="1211" t="s">
        <v>2012</v>
      </c>
      <c r="V65" s="1212"/>
      <c r="W65" s="1213"/>
      <c r="X65" s="147"/>
    </row>
    <row r="66" spans="1:27" s="1353" customFormat="1" ht="29.25" customHeight="1" x14ac:dyDescent="0.25">
      <c r="A66" s="1356"/>
      <c r="B66" s="1329"/>
      <c r="C66" s="1242"/>
      <c r="D66" s="1214"/>
      <c r="E66" s="1363"/>
      <c r="F66" s="1344"/>
      <c r="G66" s="1214"/>
      <c r="H66" s="1215"/>
      <c r="I66" s="1349"/>
      <c r="J66" s="1340"/>
      <c r="K66" s="1363"/>
      <c r="L66" s="1206"/>
      <c r="M66" s="1207"/>
      <c r="N66" s="1208"/>
      <c r="O66" s="1206"/>
      <c r="P66" s="1347"/>
      <c r="Q66" s="1209"/>
      <c r="R66" s="93">
        <v>40588</v>
      </c>
      <c r="S66" s="127">
        <v>712284.33</v>
      </c>
      <c r="T66" s="1249">
        <f t="shared" ref="T66:T72" si="2">T65-S66</f>
        <v>1063385409.9699999</v>
      </c>
      <c r="U66" s="1211" t="s">
        <v>2012</v>
      </c>
      <c r="V66" s="1212"/>
      <c r="W66" s="1213"/>
      <c r="X66" s="147"/>
    </row>
    <row r="67" spans="1:27" s="1353" customFormat="1" ht="29.25" customHeight="1" x14ac:dyDescent="0.25">
      <c r="A67" s="1356"/>
      <c r="B67" s="1329"/>
      <c r="C67" s="1242"/>
      <c r="D67" s="1214"/>
      <c r="E67" s="1363"/>
      <c r="F67" s="1344"/>
      <c r="G67" s="1214"/>
      <c r="H67" s="1215"/>
      <c r="I67" s="1349"/>
      <c r="J67" s="1340"/>
      <c r="K67" s="1363"/>
      <c r="L67" s="1206"/>
      <c r="M67" s="1207"/>
      <c r="N67" s="1208"/>
      <c r="O67" s="1206"/>
      <c r="P67" s="1347"/>
      <c r="Q67" s="1209"/>
      <c r="R67" s="93">
        <v>40616</v>
      </c>
      <c r="S67" s="127">
        <v>6716327.1399999997</v>
      </c>
      <c r="T67" s="1249">
        <f t="shared" si="2"/>
        <v>1056669082.8299999</v>
      </c>
      <c r="U67" s="1211" t="s">
        <v>2012</v>
      </c>
      <c r="V67" s="1212"/>
      <c r="W67" s="1213"/>
      <c r="X67" s="147"/>
    </row>
    <row r="68" spans="1:27" s="1353" customFormat="1" ht="29.25" customHeight="1" x14ac:dyDescent="0.25">
      <c r="A68" s="1356"/>
      <c r="B68" s="1329"/>
      <c r="C68" s="1242"/>
      <c r="D68" s="1214"/>
      <c r="E68" s="1363"/>
      <c r="F68" s="1344"/>
      <c r="G68" s="1214"/>
      <c r="H68" s="1215"/>
      <c r="I68" s="1349"/>
      <c r="J68" s="1340"/>
      <c r="K68" s="1363"/>
      <c r="L68" s="1206"/>
      <c r="M68" s="1207"/>
      <c r="N68" s="1208"/>
      <c r="O68" s="1206"/>
      <c r="P68" s="1347"/>
      <c r="Q68" s="1209"/>
      <c r="R68" s="93">
        <v>40647</v>
      </c>
      <c r="S68" s="127">
        <v>7118388.4299999997</v>
      </c>
      <c r="T68" s="1249">
        <f t="shared" si="2"/>
        <v>1049550694.4</v>
      </c>
      <c r="U68" s="1211" t="s">
        <v>2012</v>
      </c>
      <c r="V68" s="1212"/>
      <c r="W68" s="1213"/>
      <c r="X68" s="147"/>
    </row>
    <row r="69" spans="1:27" s="1353" customFormat="1" ht="29.25" customHeight="1" x14ac:dyDescent="0.25">
      <c r="A69" s="1356"/>
      <c r="B69" s="1329"/>
      <c r="C69" s="1242"/>
      <c r="D69" s="1214"/>
      <c r="E69" s="1363"/>
      <c r="F69" s="1344"/>
      <c r="G69" s="1214"/>
      <c r="H69" s="1215"/>
      <c r="I69" s="1349"/>
      <c r="J69" s="1340"/>
      <c r="K69" s="1363"/>
      <c r="L69" s="1206"/>
      <c r="M69" s="1207"/>
      <c r="N69" s="1208"/>
      <c r="O69" s="1206"/>
      <c r="P69" s="1347"/>
      <c r="Q69" s="1209"/>
      <c r="R69" s="93">
        <v>41043</v>
      </c>
      <c r="S69" s="127">
        <v>39999800</v>
      </c>
      <c r="T69" s="1249">
        <f t="shared" si="2"/>
        <v>1009550894.4</v>
      </c>
      <c r="U69" s="1211" t="s">
        <v>2012</v>
      </c>
      <c r="V69" s="1212"/>
      <c r="W69" s="1213"/>
      <c r="X69" s="147"/>
    </row>
    <row r="70" spans="1:27" s="1353" customFormat="1" ht="29.25" customHeight="1" x14ac:dyDescent="0.25">
      <c r="A70" s="1356"/>
      <c r="B70" s="1329"/>
      <c r="C70" s="1242"/>
      <c r="D70" s="1214"/>
      <c r="E70" s="1363"/>
      <c r="F70" s="1344"/>
      <c r="G70" s="1214"/>
      <c r="H70" s="1215"/>
      <c r="I70" s="1349"/>
      <c r="J70" s="1340"/>
      <c r="K70" s="1363"/>
      <c r="L70" s="1206"/>
      <c r="M70" s="1207"/>
      <c r="N70" s="1208"/>
      <c r="O70" s="1206"/>
      <c r="P70" s="1347"/>
      <c r="Q70" s="1209"/>
      <c r="R70" s="93">
        <v>41074</v>
      </c>
      <c r="S70" s="127">
        <v>287098564.5</v>
      </c>
      <c r="T70" s="1249">
        <f t="shared" si="2"/>
        <v>722452329.89999998</v>
      </c>
      <c r="U70" s="1211" t="s">
        <v>2012</v>
      </c>
      <c r="V70" s="1212"/>
      <c r="W70" s="1213"/>
      <c r="X70" s="147"/>
    </row>
    <row r="71" spans="1:27" s="1353" customFormat="1" ht="29.25" customHeight="1" x14ac:dyDescent="0.25">
      <c r="A71" s="1356"/>
      <c r="B71" s="1329"/>
      <c r="C71" s="1242"/>
      <c r="D71" s="1214"/>
      <c r="E71" s="1363"/>
      <c r="F71" s="1344"/>
      <c r="G71" s="1214"/>
      <c r="H71" s="1215"/>
      <c r="I71" s="1349"/>
      <c r="J71" s="1340"/>
      <c r="K71" s="1363"/>
      <c r="L71" s="1206"/>
      <c r="M71" s="1207"/>
      <c r="N71" s="1208"/>
      <c r="O71" s="1206"/>
      <c r="P71" s="1347"/>
      <c r="Q71" s="1209"/>
      <c r="R71" s="93">
        <v>41106</v>
      </c>
      <c r="S71" s="127">
        <v>68749656.25</v>
      </c>
      <c r="T71" s="1249">
        <f t="shared" si="2"/>
        <v>653702673.64999998</v>
      </c>
      <c r="U71" s="1211" t="s">
        <v>2012</v>
      </c>
      <c r="V71" s="1212"/>
      <c r="W71" s="1213"/>
      <c r="X71" s="147"/>
    </row>
    <row r="72" spans="1:27" s="1353" customFormat="1" ht="29.25" customHeight="1" x14ac:dyDescent="0.25">
      <c r="A72" s="1356"/>
      <c r="B72" s="1329"/>
      <c r="C72" s="1242"/>
      <c r="D72" s="1214"/>
      <c r="E72" s="1363"/>
      <c r="F72" s="1344"/>
      <c r="G72" s="1214"/>
      <c r="H72" s="1215"/>
      <c r="I72" s="1349"/>
      <c r="J72" s="1340"/>
      <c r="K72" s="1363"/>
      <c r="L72" s="1206"/>
      <c r="M72" s="1207"/>
      <c r="N72" s="1208"/>
      <c r="O72" s="1206"/>
      <c r="P72" s="1347"/>
      <c r="Q72" s="1209"/>
      <c r="R72" s="93">
        <v>41135</v>
      </c>
      <c r="S72" s="127">
        <v>361248193.75</v>
      </c>
      <c r="T72" s="1249">
        <f t="shared" si="2"/>
        <v>292454479.89999998</v>
      </c>
      <c r="U72" s="1211" t="s">
        <v>2012</v>
      </c>
      <c r="V72" s="1212"/>
      <c r="W72" s="1213"/>
      <c r="X72" s="147"/>
    </row>
    <row r="73" spans="1:27" s="1353" customFormat="1" ht="29.25" customHeight="1" x14ac:dyDescent="0.25">
      <c r="A73" s="1356"/>
      <c r="B73" s="1329"/>
      <c r="C73" s="1242"/>
      <c r="D73" s="1214"/>
      <c r="E73" s="1363"/>
      <c r="F73" s="1344"/>
      <c r="G73" s="1214"/>
      <c r="H73" s="1215"/>
      <c r="I73" s="1349"/>
      <c r="J73" s="1340"/>
      <c r="K73" s="1363"/>
      <c r="L73" s="1206"/>
      <c r="M73" s="1207"/>
      <c r="N73" s="1208"/>
      <c r="O73" s="1206"/>
      <c r="P73" s="1347"/>
      <c r="Q73" s="1209"/>
      <c r="R73" s="1512">
        <v>41151</v>
      </c>
      <c r="S73" s="2296">
        <v>292454479.89999998</v>
      </c>
      <c r="T73" s="2303">
        <f>T72-S73</f>
        <v>0</v>
      </c>
      <c r="U73" s="1457" t="s">
        <v>2012</v>
      </c>
      <c r="V73" s="1">
        <v>41151</v>
      </c>
      <c r="W73" s="1248" t="s">
        <v>2114</v>
      </c>
      <c r="X73" s="147">
        <v>75278663.969999999</v>
      </c>
    </row>
    <row r="74" spans="1:27" s="1353" customFormat="1" ht="29.25" customHeight="1" x14ac:dyDescent="0.25">
      <c r="A74" s="1356"/>
      <c r="B74" s="1329"/>
      <c r="C74" s="1242"/>
      <c r="D74" s="1214"/>
      <c r="E74" s="1363"/>
      <c r="F74" s="1344"/>
      <c r="G74" s="1214"/>
      <c r="H74" s="1215"/>
      <c r="I74" s="1349"/>
      <c r="J74" s="1340"/>
      <c r="K74" s="1363"/>
      <c r="L74" s="1206"/>
      <c r="M74" s="1207"/>
      <c r="N74" s="1208"/>
      <c r="O74" s="1206"/>
      <c r="P74" s="1347"/>
      <c r="Q74" s="1209"/>
      <c r="R74" s="1521"/>
      <c r="S74" s="2306"/>
      <c r="T74" s="2304"/>
      <c r="U74" s="1508"/>
      <c r="V74" s="1">
        <v>41164</v>
      </c>
      <c r="W74" s="1248" t="s">
        <v>2114</v>
      </c>
      <c r="X74" s="147">
        <v>79071633.069999993</v>
      </c>
    </row>
    <row r="75" spans="1:27" s="1353" customFormat="1" ht="29.25" customHeight="1" x14ac:dyDescent="0.25">
      <c r="A75" s="1356"/>
      <c r="B75" s="1329"/>
      <c r="C75" s="1242"/>
      <c r="D75" s="1214"/>
      <c r="E75" s="1363"/>
      <c r="F75" s="1344"/>
      <c r="G75" s="1214"/>
      <c r="H75" s="1215"/>
      <c r="I75" s="1349"/>
      <c r="J75" s="1340"/>
      <c r="K75" s="1363"/>
      <c r="L75" s="1206"/>
      <c r="M75" s="1207"/>
      <c r="N75" s="1208"/>
      <c r="O75" s="1206"/>
      <c r="P75" s="1347"/>
      <c r="Q75" s="1209"/>
      <c r="R75" s="1521"/>
      <c r="S75" s="2306"/>
      <c r="T75" s="2304"/>
      <c r="U75" s="1508"/>
      <c r="V75" s="1">
        <v>41171</v>
      </c>
      <c r="W75" s="1248" t="s">
        <v>2114</v>
      </c>
      <c r="X75" s="147">
        <v>106300357.38</v>
      </c>
    </row>
    <row r="76" spans="1:27" s="1353" customFormat="1" ht="29.25" customHeight="1" x14ac:dyDescent="0.25">
      <c r="A76" s="1356"/>
      <c r="B76" s="1329"/>
      <c r="C76" s="1242"/>
      <c r="D76" s="1214"/>
      <c r="E76" s="1363"/>
      <c r="F76" s="1344"/>
      <c r="G76" s="1214"/>
      <c r="H76" s="1215"/>
      <c r="I76" s="1349"/>
      <c r="J76" s="1340"/>
      <c r="K76" s="1363"/>
      <c r="L76" s="1206"/>
      <c r="M76" s="1207"/>
      <c r="N76" s="1208"/>
      <c r="O76" s="1206"/>
      <c r="P76" s="1347"/>
      <c r="Q76" s="1209"/>
      <c r="R76" s="1521"/>
      <c r="S76" s="2306"/>
      <c r="T76" s="2304"/>
      <c r="U76" s="1508"/>
      <c r="V76" s="1">
        <v>41183</v>
      </c>
      <c r="W76" s="1248" t="s">
        <v>2114</v>
      </c>
      <c r="X76" s="147">
        <v>25909972.469999999</v>
      </c>
    </row>
    <row r="77" spans="1:27" s="1353" customFormat="1" ht="29.25" customHeight="1" x14ac:dyDescent="0.25">
      <c r="A77" s="1356"/>
      <c r="B77" s="1329"/>
      <c r="C77" s="1242"/>
      <c r="D77" s="1214"/>
      <c r="E77" s="1363"/>
      <c r="F77" s="1344"/>
      <c r="G77" s="1214"/>
      <c r="H77" s="1215"/>
      <c r="I77" s="1349"/>
      <c r="J77" s="1340"/>
      <c r="K77" s="1363"/>
      <c r="L77" s="1206"/>
      <c r="M77" s="1207"/>
      <c r="N77" s="1208"/>
      <c r="O77" s="1206"/>
      <c r="P77" s="1347"/>
      <c r="Q77" s="1209"/>
      <c r="R77" s="1513"/>
      <c r="S77" s="1927"/>
      <c r="T77" s="2305"/>
      <c r="U77" s="1458"/>
      <c r="V77" s="1">
        <v>41264</v>
      </c>
      <c r="W77" s="1248" t="s">
        <v>2114</v>
      </c>
      <c r="X77" s="147">
        <v>678683.16</v>
      </c>
    </row>
    <row r="78" spans="1:27" s="1353" customFormat="1" ht="29.25" customHeight="1" x14ac:dyDescent="0.2">
      <c r="A78" s="1332">
        <v>2</v>
      </c>
      <c r="B78" s="1325">
        <v>40088</v>
      </c>
      <c r="C78" s="1240" t="s">
        <v>1179</v>
      </c>
      <c r="D78" s="1337" t="s">
        <v>875</v>
      </c>
      <c r="E78" s="1362" t="s">
        <v>876</v>
      </c>
      <c r="F78" s="1343" t="s">
        <v>86</v>
      </c>
      <c r="G78" s="1337" t="s">
        <v>1176</v>
      </c>
      <c r="H78" s="27">
        <v>2222222222.2199998</v>
      </c>
      <c r="I78" s="1335" t="s">
        <v>321</v>
      </c>
      <c r="J78" s="1330">
        <v>40259</v>
      </c>
      <c r="K78" s="1362">
        <v>6</v>
      </c>
      <c r="L78" s="1219">
        <v>2488875000</v>
      </c>
      <c r="M78" s="1217">
        <v>40375</v>
      </c>
      <c r="N78" s="1241"/>
      <c r="O78" s="1219">
        <v>2300847000</v>
      </c>
      <c r="P78" s="1324">
        <v>12</v>
      </c>
      <c r="Q78" s="1250">
        <v>2128000000</v>
      </c>
      <c r="R78" s="93">
        <v>40679</v>
      </c>
      <c r="S78" s="127">
        <v>30244574.539999999</v>
      </c>
      <c r="T78" s="1210">
        <f>Q78-S78</f>
        <v>2097755425.46</v>
      </c>
      <c r="U78" s="11" t="s">
        <v>1176</v>
      </c>
      <c r="V78" s="1212"/>
      <c r="W78" s="1213"/>
      <c r="X78" s="147"/>
      <c r="AA78" s="1148"/>
    </row>
    <row r="79" spans="1:27" s="1353" customFormat="1" ht="29.25" customHeight="1" x14ac:dyDescent="0.2">
      <c r="A79" s="1356"/>
      <c r="B79" s="1329"/>
      <c r="C79" s="1242"/>
      <c r="D79" s="1214"/>
      <c r="E79" s="1363"/>
      <c r="F79" s="1344"/>
      <c r="G79" s="1214"/>
      <c r="H79" s="1215"/>
      <c r="I79" s="1349"/>
      <c r="J79" s="1340"/>
      <c r="K79" s="1363"/>
      <c r="L79" s="1206"/>
      <c r="M79" s="1207"/>
      <c r="N79" s="1208"/>
      <c r="O79" s="1206"/>
      <c r="P79" s="1347"/>
      <c r="Q79" s="230"/>
      <c r="R79" s="93">
        <v>40708</v>
      </c>
      <c r="S79" s="127">
        <v>88086.85</v>
      </c>
      <c r="T79" s="1210">
        <f t="shared" ref="T79:T87" si="3">T78-S79</f>
        <v>2097667338.6100001</v>
      </c>
      <c r="U79" s="11" t="s">
        <v>1176</v>
      </c>
      <c r="V79" s="1212"/>
      <c r="W79" s="1213"/>
      <c r="X79" s="147"/>
      <c r="AA79" s="1148"/>
    </row>
    <row r="80" spans="1:27" s="1353" customFormat="1" ht="29.25" customHeight="1" x14ac:dyDescent="0.2">
      <c r="A80" s="1356"/>
      <c r="B80" s="1329"/>
      <c r="C80" s="1242"/>
      <c r="D80" s="1214"/>
      <c r="E80" s="1363"/>
      <c r="F80" s="1344"/>
      <c r="G80" s="1214"/>
      <c r="H80" s="1215"/>
      <c r="I80" s="1349"/>
      <c r="J80" s="1340"/>
      <c r="K80" s="1363"/>
      <c r="L80" s="1206"/>
      <c r="M80" s="1207"/>
      <c r="N80" s="1208"/>
      <c r="O80" s="1206"/>
      <c r="P80" s="1347"/>
      <c r="Q80" s="230"/>
      <c r="R80" s="93">
        <v>41032</v>
      </c>
      <c r="S80" s="127">
        <v>80000000</v>
      </c>
      <c r="T80" s="1210">
        <f t="shared" si="3"/>
        <v>2017667338.6100001</v>
      </c>
      <c r="U80" s="11" t="s">
        <v>1176</v>
      </c>
      <c r="V80" s="1212"/>
      <c r="W80" s="1213"/>
      <c r="X80" s="147"/>
      <c r="AA80" s="1148"/>
    </row>
    <row r="81" spans="1:27" s="1353" customFormat="1" ht="29.25" customHeight="1" x14ac:dyDescent="0.2">
      <c r="A81" s="1356"/>
      <c r="B81" s="1329"/>
      <c r="C81" s="1242"/>
      <c r="D81" s="1214"/>
      <c r="E81" s="1363"/>
      <c r="F81" s="1344"/>
      <c r="G81" s="1214"/>
      <c r="H81" s="1215"/>
      <c r="I81" s="1349"/>
      <c r="J81" s="1340"/>
      <c r="K81" s="1363"/>
      <c r="L81" s="1206"/>
      <c r="M81" s="1207"/>
      <c r="N81" s="1208"/>
      <c r="O81" s="1206"/>
      <c r="P81" s="1347"/>
      <c r="Q81" s="230"/>
      <c r="R81" s="93">
        <v>41043</v>
      </c>
      <c r="S81" s="127">
        <v>30000000</v>
      </c>
      <c r="T81" s="1210">
        <f t="shared" si="3"/>
        <v>1987667338.6100001</v>
      </c>
      <c r="U81" s="11" t="s">
        <v>1176</v>
      </c>
      <c r="V81" s="1212"/>
      <c r="W81" s="1213"/>
      <c r="X81" s="147"/>
      <c r="AA81" s="1148"/>
    </row>
    <row r="82" spans="1:27" s="1353" customFormat="1" ht="29.25" customHeight="1" x14ac:dyDescent="0.2">
      <c r="A82" s="1356"/>
      <c r="B82" s="1329"/>
      <c r="C82" s="1242"/>
      <c r="D82" s="1214"/>
      <c r="E82" s="1363"/>
      <c r="F82" s="1344"/>
      <c r="G82" s="1214"/>
      <c r="H82" s="1215"/>
      <c r="I82" s="1349"/>
      <c r="J82" s="1340"/>
      <c r="K82" s="1363"/>
      <c r="L82" s="1206"/>
      <c r="M82" s="1207"/>
      <c r="N82" s="1208"/>
      <c r="O82" s="1206"/>
      <c r="P82" s="1347"/>
      <c r="Q82" s="230"/>
      <c r="R82" s="93">
        <v>41052</v>
      </c>
      <c r="S82" s="127">
        <v>500000000</v>
      </c>
      <c r="T82" s="1210">
        <f t="shared" si="3"/>
        <v>1487667338.6100001</v>
      </c>
      <c r="U82" s="11" t="s">
        <v>1176</v>
      </c>
      <c r="V82" s="1212"/>
      <c r="W82" s="1213"/>
      <c r="X82" s="147"/>
      <c r="AA82" s="1148"/>
    </row>
    <row r="83" spans="1:27" s="1353" customFormat="1" ht="29.25" customHeight="1" x14ac:dyDescent="0.2">
      <c r="A83" s="1356"/>
      <c r="B83" s="1329"/>
      <c r="C83" s="1242"/>
      <c r="D83" s="1214"/>
      <c r="E83" s="1363"/>
      <c r="F83" s="1344"/>
      <c r="G83" s="1214"/>
      <c r="H83" s="1215"/>
      <c r="I83" s="1349"/>
      <c r="J83" s="1340"/>
      <c r="K83" s="1363"/>
      <c r="L83" s="1206"/>
      <c r="M83" s="1207"/>
      <c r="N83" s="1208"/>
      <c r="O83" s="1206"/>
      <c r="P83" s="1347"/>
      <c r="Q83" s="230"/>
      <c r="R83" s="93">
        <v>41074</v>
      </c>
      <c r="S83" s="127">
        <v>44200000</v>
      </c>
      <c r="T83" s="1210">
        <f t="shared" si="3"/>
        <v>1443467338.6100001</v>
      </c>
      <c r="U83" s="11" t="s">
        <v>1176</v>
      </c>
      <c r="V83" s="1212"/>
      <c r="W83" s="1213"/>
      <c r="X83" s="147"/>
      <c r="AA83" s="1148"/>
    </row>
    <row r="84" spans="1:27" s="1353" customFormat="1" ht="29.25" customHeight="1" x14ac:dyDescent="0.2">
      <c r="A84" s="1356"/>
      <c r="B84" s="1329"/>
      <c r="C84" s="1242"/>
      <c r="D84" s="1214"/>
      <c r="E84" s="1363"/>
      <c r="F84" s="1344"/>
      <c r="G84" s="1214"/>
      <c r="H84" s="1215"/>
      <c r="I84" s="1349"/>
      <c r="J84" s="1340"/>
      <c r="K84" s="1363"/>
      <c r="L84" s="1206"/>
      <c r="M84" s="1207"/>
      <c r="N84" s="1208"/>
      <c r="O84" s="1206"/>
      <c r="P84" s="1347"/>
      <c r="Q84" s="230"/>
      <c r="R84" s="93">
        <v>41085</v>
      </c>
      <c r="S84" s="127">
        <v>120000000</v>
      </c>
      <c r="T84" s="1210">
        <f t="shared" si="3"/>
        <v>1323467338.6100001</v>
      </c>
      <c r="U84" s="11" t="s">
        <v>1176</v>
      </c>
      <c r="V84" s="1212"/>
      <c r="W84" s="1213"/>
      <c r="X84" s="147"/>
      <c r="AA84" s="1148"/>
    </row>
    <row r="85" spans="1:27" s="1353" customFormat="1" ht="29.25" customHeight="1" x14ac:dyDescent="0.2">
      <c r="A85" s="1356"/>
      <c r="B85" s="1329"/>
      <c r="C85" s="1242"/>
      <c r="D85" s="1214"/>
      <c r="E85" s="1363"/>
      <c r="F85" s="1344"/>
      <c r="G85" s="1214"/>
      <c r="H85" s="1215"/>
      <c r="I85" s="1349"/>
      <c r="J85" s="1340"/>
      <c r="K85" s="1363"/>
      <c r="L85" s="1206"/>
      <c r="M85" s="1207"/>
      <c r="N85" s="1208"/>
      <c r="O85" s="1206"/>
      <c r="P85" s="1347"/>
      <c r="Q85" s="230"/>
      <c r="R85" s="93">
        <v>41106</v>
      </c>
      <c r="S85" s="127">
        <v>17500000</v>
      </c>
      <c r="T85" s="1210">
        <f t="shared" si="3"/>
        <v>1305967338.6100001</v>
      </c>
      <c r="U85" s="11" t="s">
        <v>1176</v>
      </c>
      <c r="V85" s="1212"/>
      <c r="W85" s="1213"/>
      <c r="X85" s="147"/>
      <c r="AA85" s="1148"/>
    </row>
    <row r="86" spans="1:27" s="1353" customFormat="1" ht="29.25" customHeight="1" x14ac:dyDescent="0.2">
      <c r="A86" s="1356"/>
      <c r="B86" s="1329"/>
      <c r="C86" s="1242"/>
      <c r="D86" s="1214"/>
      <c r="E86" s="1363"/>
      <c r="F86" s="1344"/>
      <c r="G86" s="1214"/>
      <c r="H86" s="1215"/>
      <c r="I86" s="1349"/>
      <c r="J86" s="1340"/>
      <c r="K86" s="1363"/>
      <c r="L86" s="1206"/>
      <c r="M86" s="1207"/>
      <c r="N86" s="1208"/>
      <c r="O86" s="1206"/>
      <c r="P86" s="1347"/>
      <c r="Q86" s="230"/>
      <c r="R86" s="93">
        <v>41117</v>
      </c>
      <c r="S86" s="127">
        <v>450000000</v>
      </c>
      <c r="T86" s="1210">
        <f t="shared" si="3"/>
        <v>855967338.61000013</v>
      </c>
      <c r="U86" s="11" t="s">
        <v>1176</v>
      </c>
      <c r="V86" s="1212"/>
      <c r="W86" s="1213"/>
      <c r="X86" s="147"/>
      <c r="AA86" s="1148"/>
    </row>
    <row r="87" spans="1:27" s="1353" customFormat="1" ht="29.25" customHeight="1" x14ac:dyDescent="0.2">
      <c r="A87" s="1356"/>
      <c r="B87" s="1329"/>
      <c r="C87" s="1242"/>
      <c r="D87" s="1214"/>
      <c r="E87" s="1363"/>
      <c r="F87" s="1344"/>
      <c r="G87" s="1214"/>
      <c r="H87" s="1215"/>
      <c r="I87" s="1349"/>
      <c r="J87" s="1340"/>
      <c r="K87" s="1363"/>
      <c r="L87" s="1206"/>
      <c r="M87" s="1207"/>
      <c r="N87" s="1208"/>
      <c r="O87" s="1206"/>
      <c r="P87" s="1347"/>
      <c r="Q87" s="230"/>
      <c r="R87" s="93">
        <v>41135</v>
      </c>
      <c r="S87" s="127">
        <v>272500000</v>
      </c>
      <c r="T87" s="1210">
        <f t="shared" si="3"/>
        <v>583467338.61000013</v>
      </c>
      <c r="U87" s="11" t="s">
        <v>1176</v>
      </c>
      <c r="V87" s="1212"/>
      <c r="W87" s="1213"/>
      <c r="X87" s="147"/>
      <c r="AA87" s="1148"/>
    </row>
    <row r="88" spans="1:27" s="1353" customFormat="1" ht="29.25" customHeight="1" x14ac:dyDescent="0.25">
      <c r="A88" s="1356"/>
      <c r="B88" s="1329"/>
      <c r="C88" s="1242"/>
      <c r="D88" s="1214"/>
      <c r="E88" s="1363"/>
      <c r="F88" s="1344"/>
      <c r="G88" s="1214"/>
      <c r="H88" s="1215"/>
      <c r="I88" s="1349"/>
      <c r="J88" s="1340"/>
      <c r="K88" s="1363"/>
      <c r="L88" s="1206"/>
      <c r="M88" s="1207"/>
      <c r="N88" s="1208"/>
      <c r="O88" s="1206"/>
      <c r="P88" s="1347"/>
      <c r="Q88" s="230"/>
      <c r="R88" s="1512">
        <v>41143</v>
      </c>
      <c r="S88" s="2296">
        <v>583467338.61000001</v>
      </c>
      <c r="T88" s="2297">
        <f>T87-S88</f>
        <v>0</v>
      </c>
      <c r="U88" s="1475" t="s">
        <v>1336</v>
      </c>
      <c r="V88" s="1">
        <v>41185</v>
      </c>
      <c r="W88" s="1248" t="s">
        <v>2114</v>
      </c>
      <c r="X88" s="147">
        <v>12012957.32</v>
      </c>
      <c r="AA88" s="1148"/>
    </row>
    <row r="89" spans="1:27" s="1353" customFormat="1" ht="29.25" customHeight="1" x14ac:dyDescent="0.25">
      <c r="A89" s="1333"/>
      <c r="B89" s="1326"/>
      <c r="C89" s="1251"/>
      <c r="D89" s="1338"/>
      <c r="E89" s="1243"/>
      <c r="F89" s="1345"/>
      <c r="G89" s="1338"/>
      <c r="H89" s="206"/>
      <c r="I89" s="1336"/>
      <c r="J89" s="1331"/>
      <c r="K89" s="1243"/>
      <c r="L89" s="1244"/>
      <c r="M89" s="1207"/>
      <c r="N89" s="1208"/>
      <c r="O89" s="1206"/>
      <c r="P89" s="1347"/>
      <c r="Q89" s="230"/>
      <c r="R89" s="1513"/>
      <c r="S89" s="1927"/>
      <c r="T89" s="2298"/>
      <c r="U89" s="1476"/>
      <c r="V89" s="1">
        <v>41264</v>
      </c>
      <c r="W89" s="1248" t="s">
        <v>2114</v>
      </c>
      <c r="X89" s="147">
        <v>16967.25</v>
      </c>
      <c r="AA89" s="1148"/>
    </row>
    <row r="90" spans="1:27" s="1353" customFormat="1" ht="29.25" customHeight="1" x14ac:dyDescent="0.25">
      <c r="A90" s="1356">
        <v>1</v>
      </c>
      <c r="B90" s="1329">
        <v>40088</v>
      </c>
      <c r="C90" s="1242" t="s">
        <v>1186</v>
      </c>
      <c r="D90" s="1214" t="s">
        <v>875</v>
      </c>
      <c r="E90" s="1363" t="s">
        <v>876</v>
      </c>
      <c r="F90" s="1344" t="s">
        <v>86</v>
      </c>
      <c r="G90" s="1214" t="s">
        <v>1177</v>
      </c>
      <c r="H90" s="1215">
        <v>1111111111.1099999</v>
      </c>
      <c r="I90" s="1349" t="s">
        <v>321</v>
      </c>
      <c r="J90" s="1340">
        <v>40259</v>
      </c>
      <c r="K90" s="1363">
        <v>6</v>
      </c>
      <c r="L90" s="1206">
        <v>1244437500</v>
      </c>
      <c r="M90" s="1217">
        <v>40375</v>
      </c>
      <c r="N90" s="1241"/>
      <c r="O90" s="1219">
        <v>694980000</v>
      </c>
      <c r="P90" s="1346"/>
      <c r="Q90" s="1250">
        <v>528184800</v>
      </c>
      <c r="R90" s="93">
        <v>41135</v>
      </c>
      <c r="S90" s="127">
        <v>90269076.359999999</v>
      </c>
      <c r="T90" s="1210">
        <f>Q90-S90</f>
        <v>437915723.63999999</v>
      </c>
      <c r="U90" s="1211" t="s">
        <v>2012</v>
      </c>
      <c r="V90" s="1212"/>
      <c r="W90" s="1213"/>
      <c r="X90" s="147"/>
    </row>
    <row r="91" spans="1:27" s="1353" customFormat="1" ht="29.25" customHeight="1" x14ac:dyDescent="0.25">
      <c r="A91" s="1356"/>
      <c r="B91" s="1329"/>
      <c r="C91" s="1242"/>
      <c r="D91" s="1214"/>
      <c r="E91" s="1363"/>
      <c r="F91" s="1344"/>
      <c r="G91" s="1214"/>
      <c r="H91" s="1215"/>
      <c r="I91" s="1349"/>
      <c r="J91" s="1340"/>
      <c r="K91" s="1363"/>
      <c r="L91" s="1206"/>
      <c r="M91" s="1207"/>
      <c r="N91" s="1208"/>
      <c r="O91" s="1206"/>
      <c r="P91" s="1347"/>
      <c r="Q91" s="1206"/>
      <c r="R91" s="93">
        <v>41169</v>
      </c>
      <c r="S91" s="127">
        <v>8833632.0700000003</v>
      </c>
      <c r="T91" s="1210">
        <f>T90-S91</f>
        <v>429082091.56999999</v>
      </c>
      <c r="U91" s="1211" t="s">
        <v>2012</v>
      </c>
      <c r="V91" s="1212"/>
      <c r="W91" s="1213"/>
      <c r="X91" s="147"/>
    </row>
    <row r="92" spans="1:27" s="1353" customFormat="1" ht="29.25" customHeight="1" x14ac:dyDescent="0.25">
      <c r="A92" s="1356"/>
      <c r="B92" s="1329"/>
      <c r="C92" s="1242"/>
      <c r="D92" s="1214"/>
      <c r="E92" s="1363"/>
      <c r="F92" s="1344"/>
      <c r="G92" s="1214"/>
      <c r="H92" s="1215"/>
      <c r="I92" s="1349"/>
      <c r="J92" s="1340"/>
      <c r="K92" s="1363"/>
      <c r="L92" s="1206"/>
      <c r="M92" s="1207"/>
      <c r="N92" s="1208"/>
      <c r="O92" s="1206"/>
      <c r="P92" s="1347"/>
      <c r="Q92" s="1206"/>
      <c r="R92" s="93">
        <v>41197</v>
      </c>
      <c r="S92" s="127">
        <v>10055652.789999999</v>
      </c>
      <c r="T92" s="1210">
        <f>T91-S92</f>
        <v>419026438.77999997</v>
      </c>
      <c r="U92" s="1211" t="s">
        <v>2136</v>
      </c>
      <c r="V92" s="1212"/>
      <c r="W92" s="1213"/>
      <c r="X92" s="147"/>
    </row>
    <row r="93" spans="1:27" s="1353" customFormat="1" ht="29.25" customHeight="1" x14ac:dyDescent="0.25">
      <c r="A93" s="1356"/>
      <c r="B93" s="1329"/>
      <c r="C93" s="1242"/>
      <c r="D93" s="1214"/>
      <c r="E93" s="1363"/>
      <c r="F93" s="1344"/>
      <c r="G93" s="1214"/>
      <c r="H93" s="1215"/>
      <c r="I93" s="1349"/>
      <c r="J93" s="1340"/>
      <c r="K93" s="1363"/>
      <c r="L93" s="1206"/>
      <c r="M93" s="1207"/>
      <c r="N93" s="1208"/>
      <c r="O93" s="1206"/>
      <c r="P93" s="1347"/>
      <c r="Q93" s="1206"/>
      <c r="R93" s="1512">
        <v>41218</v>
      </c>
      <c r="S93" s="2296">
        <v>419026438.77999997</v>
      </c>
      <c r="T93" s="2297">
        <f>T92-S93</f>
        <v>0</v>
      </c>
      <c r="U93" s="2326" t="s">
        <v>2012</v>
      </c>
      <c r="V93" s="1">
        <v>41218</v>
      </c>
      <c r="W93" s="1248" t="s">
        <v>2114</v>
      </c>
      <c r="X93" s="147">
        <v>297511707.51999998</v>
      </c>
    </row>
    <row r="94" spans="1:27" s="1353" customFormat="1" ht="29.25" customHeight="1" x14ac:dyDescent="0.25">
      <c r="A94" s="1333"/>
      <c r="B94" s="1326"/>
      <c r="C94" s="1251"/>
      <c r="D94" s="1338"/>
      <c r="E94" s="1243"/>
      <c r="F94" s="1345"/>
      <c r="G94" s="1338"/>
      <c r="H94" s="206"/>
      <c r="I94" s="1336"/>
      <c r="J94" s="1331"/>
      <c r="K94" s="1243"/>
      <c r="L94" s="1244"/>
      <c r="M94" s="1176"/>
      <c r="N94" s="1247"/>
      <c r="O94" s="1244"/>
      <c r="P94" s="1348"/>
      <c r="Q94" s="1244"/>
      <c r="R94" s="1513"/>
      <c r="S94" s="1927"/>
      <c r="T94" s="2298"/>
      <c r="U94" s="2314"/>
      <c r="V94" s="1">
        <v>41248</v>
      </c>
      <c r="W94" s="1248" t="s">
        <v>2114</v>
      </c>
      <c r="X94" s="147">
        <v>57378964.100000001</v>
      </c>
    </row>
    <row r="95" spans="1:27" s="1353" customFormat="1" ht="29.25" customHeight="1" x14ac:dyDescent="0.2">
      <c r="A95" s="1332">
        <v>2</v>
      </c>
      <c r="B95" s="1325">
        <v>40088</v>
      </c>
      <c r="C95" s="1240" t="s">
        <v>1186</v>
      </c>
      <c r="D95" s="1337" t="s">
        <v>875</v>
      </c>
      <c r="E95" s="1362" t="s">
        <v>876</v>
      </c>
      <c r="F95" s="1343" t="s">
        <v>86</v>
      </c>
      <c r="G95" s="1337" t="s">
        <v>1176</v>
      </c>
      <c r="H95" s="27">
        <v>2222222222.2199998</v>
      </c>
      <c r="I95" s="1335" t="s">
        <v>321</v>
      </c>
      <c r="J95" s="1330">
        <v>40259</v>
      </c>
      <c r="K95" s="1362">
        <v>6</v>
      </c>
      <c r="L95" s="1219">
        <v>2488875000</v>
      </c>
      <c r="M95" s="1217">
        <v>40375</v>
      </c>
      <c r="N95" s="1241"/>
      <c r="O95" s="1219">
        <v>1389960000</v>
      </c>
      <c r="P95" s="1346"/>
      <c r="Q95" s="1250">
        <v>1053000000</v>
      </c>
      <c r="R95" s="93">
        <v>41121</v>
      </c>
      <c r="S95" s="127">
        <v>175000000</v>
      </c>
      <c r="T95" s="1210">
        <f>Q95-S95</f>
        <v>878000000</v>
      </c>
      <c r="U95" s="11" t="s">
        <v>1176</v>
      </c>
      <c r="V95" s="1212"/>
      <c r="W95" s="1213"/>
      <c r="X95" s="147"/>
    </row>
    <row r="96" spans="1:27" s="1353" customFormat="1" ht="29.25" customHeight="1" x14ac:dyDescent="0.2">
      <c r="A96" s="1356"/>
      <c r="B96" s="1329"/>
      <c r="C96" s="1242"/>
      <c r="D96" s="1214"/>
      <c r="E96" s="1363"/>
      <c r="F96" s="1344"/>
      <c r="G96" s="1214"/>
      <c r="H96" s="1215"/>
      <c r="I96" s="1349"/>
      <c r="J96" s="1340"/>
      <c r="K96" s="1363"/>
      <c r="L96" s="1206"/>
      <c r="M96" s="1207"/>
      <c r="N96" s="1208"/>
      <c r="O96" s="1206"/>
      <c r="P96" s="1347"/>
      <c r="Q96" s="1206"/>
      <c r="R96" s="93">
        <v>41135</v>
      </c>
      <c r="S96" s="127">
        <v>5539055.4100000001</v>
      </c>
      <c r="T96" s="1210">
        <f t="shared" ref="T96:T101" si="4">T95-S96</f>
        <v>872460944.59000003</v>
      </c>
      <c r="U96" s="11" t="s">
        <v>1176</v>
      </c>
      <c r="V96" s="1212"/>
      <c r="W96" s="1213"/>
      <c r="X96" s="147"/>
    </row>
    <row r="97" spans="1:24" s="1353" customFormat="1" ht="29.25" customHeight="1" x14ac:dyDescent="0.2">
      <c r="A97" s="1356"/>
      <c r="B97" s="1329"/>
      <c r="C97" s="1242"/>
      <c r="D97" s="1214"/>
      <c r="E97" s="1363"/>
      <c r="F97" s="1344"/>
      <c r="G97" s="1214"/>
      <c r="H97" s="1215"/>
      <c r="I97" s="1349"/>
      <c r="J97" s="1340"/>
      <c r="K97" s="1363"/>
      <c r="L97" s="1206"/>
      <c r="M97" s="1207"/>
      <c r="N97" s="1208"/>
      <c r="O97" s="1206"/>
      <c r="P97" s="1347"/>
      <c r="Q97" s="1206"/>
      <c r="R97" s="93">
        <v>41152</v>
      </c>
      <c r="S97" s="127">
        <v>16000000</v>
      </c>
      <c r="T97" s="1210">
        <f t="shared" si="4"/>
        <v>856460944.59000003</v>
      </c>
      <c r="U97" s="11" t="s">
        <v>1176</v>
      </c>
      <c r="V97" s="1212"/>
      <c r="W97" s="1213"/>
      <c r="X97" s="147"/>
    </row>
    <row r="98" spans="1:24" s="1353" customFormat="1" ht="29.25" customHeight="1" x14ac:dyDescent="0.2">
      <c r="A98" s="1356"/>
      <c r="B98" s="1329"/>
      <c r="C98" s="1242"/>
      <c r="D98" s="1214"/>
      <c r="E98" s="1363"/>
      <c r="F98" s="1344"/>
      <c r="G98" s="1214"/>
      <c r="H98" s="1215"/>
      <c r="I98" s="1349"/>
      <c r="J98" s="1340"/>
      <c r="K98" s="1363"/>
      <c r="L98" s="1206"/>
      <c r="M98" s="1207"/>
      <c r="N98" s="1208"/>
      <c r="O98" s="1206"/>
      <c r="P98" s="1347"/>
      <c r="Q98" s="1206"/>
      <c r="R98" s="93">
        <v>41169</v>
      </c>
      <c r="S98" s="127">
        <v>1667352.47</v>
      </c>
      <c r="T98" s="1210">
        <f t="shared" si="4"/>
        <v>854793592.12</v>
      </c>
      <c r="U98" s="11" t="s">
        <v>1176</v>
      </c>
      <c r="V98" s="1212"/>
      <c r="W98" s="1213"/>
      <c r="X98" s="147"/>
    </row>
    <row r="99" spans="1:24" s="1353" customFormat="1" ht="29.25" customHeight="1" x14ac:dyDescent="0.2">
      <c r="A99" s="1356"/>
      <c r="B99" s="1329"/>
      <c r="C99" s="1242"/>
      <c r="D99" s="1214"/>
      <c r="E99" s="1363"/>
      <c r="F99" s="1344"/>
      <c r="G99" s="1214"/>
      <c r="H99" s="1215"/>
      <c r="I99" s="1349"/>
      <c r="J99" s="1340"/>
      <c r="K99" s="1363"/>
      <c r="L99" s="1206"/>
      <c r="M99" s="1207"/>
      <c r="N99" s="1208"/>
      <c r="O99" s="1206"/>
      <c r="P99" s="1347"/>
      <c r="Q99" s="1206"/>
      <c r="R99" s="93">
        <v>41180</v>
      </c>
      <c r="S99" s="127">
        <v>35000000</v>
      </c>
      <c r="T99" s="1210">
        <f t="shared" si="4"/>
        <v>819793592.12</v>
      </c>
      <c r="U99" s="11" t="s">
        <v>1176</v>
      </c>
      <c r="V99" s="1212"/>
      <c r="W99" s="1213"/>
      <c r="X99" s="147"/>
    </row>
    <row r="100" spans="1:24" s="1353" customFormat="1" ht="29.25" customHeight="1" x14ac:dyDescent="0.2">
      <c r="A100" s="1356"/>
      <c r="B100" s="1329"/>
      <c r="C100" s="1242"/>
      <c r="D100" s="1214"/>
      <c r="E100" s="1363"/>
      <c r="F100" s="1344"/>
      <c r="G100" s="1214"/>
      <c r="H100" s="1215"/>
      <c r="I100" s="1349"/>
      <c r="J100" s="1340"/>
      <c r="K100" s="1363"/>
      <c r="L100" s="1206"/>
      <c r="M100" s="1207"/>
      <c r="N100" s="1208"/>
      <c r="O100" s="1206"/>
      <c r="P100" s="1347"/>
      <c r="Q100" s="1206"/>
      <c r="R100" s="93">
        <v>41197</v>
      </c>
      <c r="S100" s="127">
        <v>25334218.41</v>
      </c>
      <c r="T100" s="1210">
        <f t="shared" si="4"/>
        <v>794459373.71000004</v>
      </c>
      <c r="U100" s="11" t="s">
        <v>1176</v>
      </c>
      <c r="V100" s="1212"/>
      <c r="W100" s="1213"/>
      <c r="X100" s="147"/>
    </row>
    <row r="101" spans="1:24" s="1353" customFormat="1" ht="29.25" customHeight="1" x14ac:dyDescent="0.25">
      <c r="A101" s="1356"/>
      <c r="B101" s="1329"/>
      <c r="C101" s="1242"/>
      <c r="D101" s="1214"/>
      <c r="E101" s="1363"/>
      <c r="F101" s="1344"/>
      <c r="G101" s="1214"/>
      <c r="H101" s="1215"/>
      <c r="I101" s="1349"/>
      <c r="J101" s="1340"/>
      <c r="K101" s="1363"/>
      <c r="L101" s="1206"/>
      <c r="M101" s="1207"/>
      <c r="N101" s="1208"/>
      <c r="O101" s="1206"/>
      <c r="P101" s="1347"/>
      <c r="Q101" s="1206"/>
      <c r="R101" s="1512">
        <v>41200</v>
      </c>
      <c r="S101" s="2296">
        <v>794459373.71000004</v>
      </c>
      <c r="T101" s="2297">
        <f t="shared" si="4"/>
        <v>0</v>
      </c>
      <c r="U101" s="2328" t="s">
        <v>1336</v>
      </c>
      <c r="V101" s="1">
        <v>41218</v>
      </c>
      <c r="W101" s="1248" t="s">
        <v>2114</v>
      </c>
      <c r="X101" s="147">
        <v>8289430.8300000001</v>
      </c>
    </row>
    <row r="102" spans="1:24" s="1353" customFormat="1" ht="29.25" customHeight="1" x14ac:dyDescent="0.25">
      <c r="A102" s="1356"/>
      <c r="B102" s="1329"/>
      <c r="C102" s="1242"/>
      <c r="D102" s="1214"/>
      <c r="E102" s="1363"/>
      <c r="F102" s="1344"/>
      <c r="G102" s="1214"/>
      <c r="H102" s="1215"/>
      <c r="I102" s="1349"/>
      <c r="J102" s="1340"/>
      <c r="K102" s="1363"/>
      <c r="L102" s="1206"/>
      <c r="M102" s="1176"/>
      <c r="N102" s="1247"/>
      <c r="O102" s="1244"/>
      <c r="P102" s="1348"/>
      <c r="Q102" s="1252"/>
      <c r="R102" s="1513"/>
      <c r="S102" s="1927"/>
      <c r="T102" s="2298"/>
      <c r="U102" s="2329"/>
      <c r="V102" s="1">
        <v>41248</v>
      </c>
      <c r="W102" s="1248" t="s">
        <v>2114</v>
      </c>
      <c r="X102" s="147">
        <v>1433088.17</v>
      </c>
    </row>
    <row r="103" spans="1:24" s="1353" customFormat="1" ht="29.25" customHeight="1" x14ac:dyDescent="0.25">
      <c r="A103" s="1332">
        <v>1</v>
      </c>
      <c r="B103" s="1325">
        <v>40116</v>
      </c>
      <c r="C103" s="1253" t="s">
        <v>1251</v>
      </c>
      <c r="D103" s="1337" t="s">
        <v>875</v>
      </c>
      <c r="E103" s="1362" t="s">
        <v>876</v>
      </c>
      <c r="F103" s="1343" t="s">
        <v>86</v>
      </c>
      <c r="G103" s="1337" t="s">
        <v>1177</v>
      </c>
      <c r="H103" s="27">
        <v>1111111111.1099999</v>
      </c>
      <c r="I103" s="1335" t="s">
        <v>321</v>
      </c>
      <c r="J103" s="1330">
        <v>40259</v>
      </c>
      <c r="K103" s="1362">
        <v>6</v>
      </c>
      <c r="L103" s="1219">
        <v>1271337500</v>
      </c>
      <c r="M103" s="1207">
        <v>40375</v>
      </c>
      <c r="N103" s="1208"/>
      <c r="O103" s="1206">
        <v>1243275000</v>
      </c>
      <c r="P103" s="1347"/>
      <c r="Q103" s="1209">
        <v>1117399170</v>
      </c>
      <c r="R103" s="794">
        <v>40953</v>
      </c>
      <c r="S103" s="147">
        <v>87099564.5</v>
      </c>
      <c r="T103" s="1254">
        <f>Q103-S103</f>
        <v>1030299605.5</v>
      </c>
      <c r="U103" s="1255" t="s">
        <v>2012</v>
      </c>
      <c r="V103" s="1212"/>
      <c r="W103" s="1213"/>
      <c r="X103" s="147"/>
    </row>
    <row r="104" spans="1:24" s="1353" customFormat="1" ht="29.25" customHeight="1" x14ac:dyDescent="0.25">
      <c r="A104" s="1356"/>
      <c r="B104" s="1329"/>
      <c r="C104" s="1256"/>
      <c r="D104" s="1214"/>
      <c r="E104" s="1363"/>
      <c r="F104" s="1344"/>
      <c r="G104" s="1214"/>
      <c r="H104" s="1215"/>
      <c r="I104" s="1349"/>
      <c r="J104" s="1340"/>
      <c r="K104" s="1363"/>
      <c r="L104" s="1206"/>
      <c r="M104" s="1207"/>
      <c r="N104" s="1208"/>
      <c r="O104" s="1206"/>
      <c r="P104" s="1347"/>
      <c r="Q104" s="1209"/>
      <c r="R104" s="93">
        <v>40982</v>
      </c>
      <c r="S104" s="127">
        <v>99462002.689999998</v>
      </c>
      <c r="T104" s="1210">
        <f t="shared" ref="T104:T111" si="5">T103-S104</f>
        <v>930837602.80999994</v>
      </c>
      <c r="U104" s="1211" t="s">
        <v>2012</v>
      </c>
      <c r="V104" s="1212"/>
      <c r="W104" s="1213"/>
      <c r="X104" s="147"/>
    </row>
    <row r="105" spans="1:24" s="1353" customFormat="1" ht="29.25" customHeight="1" x14ac:dyDescent="0.25">
      <c r="A105" s="1356"/>
      <c r="B105" s="1329"/>
      <c r="C105" s="1256"/>
      <c r="D105" s="1214"/>
      <c r="E105" s="1363"/>
      <c r="F105" s="1344"/>
      <c r="G105" s="1214"/>
      <c r="H105" s="1215"/>
      <c r="I105" s="1349"/>
      <c r="J105" s="1340"/>
      <c r="K105" s="1363"/>
      <c r="L105" s="1206"/>
      <c r="M105" s="1207"/>
      <c r="N105" s="1208"/>
      <c r="O105" s="1206"/>
      <c r="P105" s="1347"/>
      <c r="Q105" s="1209"/>
      <c r="R105" s="93">
        <v>41043</v>
      </c>
      <c r="S105" s="127">
        <v>74999625</v>
      </c>
      <c r="T105" s="1210">
        <f t="shared" si="5"/>
        <v>855837977.80999994</v>
      </c>
      <c r="U105" s="1211" t="s">
        <v>2012</v>
      </c>
      <c r="V105" s="1212"/>
      <c r="W105" s="1213"/>
      <c r="X105" s="147"/>
    </row>
    <row r="106" spans="1:24" s="1353" customFormat="1" ht="29.25" customHeight="1" x14ac:dyDescent="0.25">
      <c r="A106" s="1356"/>
      <c r="B106" s="1329"/>
      <c r="C106" s="1256"/>
      <c r="D106" s="1214"/>
      <c r="E106" s="1363"/>
      <c r="F106" s="1344"/>
      <c r="G106" s="1214"/>
      <c r="H106" s="1215"/>
      <c r="I106" s="1349"/>
      <c r="J106" s="1340"/>
      <c r="K106" s="1363"/>
      <c r="L106" s="1206"/>
      <c r="M106" s="1207"/>
      <c r="N106" s="1208"/>
      <c r="O106" s="1206"/>
      <c r="P106" s="1347"/>
      <c r="Q106" s="1209"/>
      <c r="R106" s="93">
        <v>41106</v>
      </c>
      <c r="S106" s="127">
        <v>18749906.25</v>
      </c>
      <c r="T106" s="1210">
        <f t="shared" si="5"/>
        <v>837088071.55999994</v>
      </c>
      <c r="U106" s="1211" t="s">
        <v>2012</v>
      </c>
      <c r="V106" s="1212"/>
      <c r="W106" s="1213"/>
      <c r="X106" s="147"/>
    </row>
    <row r="107" spans="1:24" s="1353" customFormat="1" ht="29.25" customHeight="1" x14ac:dyDescent="0.25">
      <c r="A107" s="1356"/>
      <c r="B107" s="1329"/>
      <c r="C107" s="1256"/>
      <c r="D107" s="1214"/>
      <c r="E107" s="1363"/>
      <c r="F107" s="1344"/>
      <c r="G107" s="1214"/>
      <c r="H107" s="1215"/>
      <c r="I107" s="1349"/>
      <c r="J107" s="1340"/>
      <c r="K107" s="1363"/>
      <c r="L107" s="1206"/>
      <c r="M107" s="1207"/>
      <c r="N107" s="1208"/>
      <c r="O107" s="1206"/>
      <c r="P107" s="1347"/>
      <c r="Q107" s="1209"/>
      <c r="R107" s="93">
        <v>41135</v>
      </c>
      <c r="S107" s="127">
        <v>68399658</v>
      </c>
      <c r="T107" s="1210">
        <f t="shared" si="5"/>
        <v>768688413.55999994</v>
      </c>
      <c r="U107" s="1211" t="s">
        <v>2012</v>
      </c>
      <c r="V107" s="1212"/>
      <c r="W107" s="1213"/>
      <c r="X107" s="147"/>
    </row>
    <row r="108" spans="1:24" s="1353" customFormat="1" ht="29.25" customHeight="1" x14ac:dyDescent="0.25">
      <c r="A108" s="1356"/>
      <c r="B108" s="1329"/>
      <c r="C108" s="1256"/>
      <c r="D108" s="1214"/>
      <c r="E108" s="1363"/>
      <c r="F108" s="1344"/>
      <c r="G108" s="1214"/>
      <c r="H108" s="1215"/>
      <c r="I108" s="1349"/>
      <c r="J108" s="1340"/>
      <c r="K108" s="1363"/>
      <c r="L108" s="1206"/>
      <c r="M108" s="1207"/>
      <c r="N108" s="1208"/>
      <c r="O108" s="1206"/>
      <c r="P108" s="1347"/>
      <c r="Q108" s="1209"/>
      <c r="R108" s="93">
        <v>41169</v>
      </c>
      <c r="S108" s="127">
        <v>124999375</v>
      </c>
      <c r="T108" s="1210">
        <f t="shared" si="5"/>
        <v>643689038.55999994</v>
      </c>
      <c r="U108" s="1211" t="s">
        <v>2012</v>
      </c>
      <c r="V108" s="1212"/>
      <c r="W108" s="1213"/>
      <c r="X108" s="147"/>
    </row>
    <row r="109" spans="1:24" s="1353" customFormat="1" ht="29.25" customHeight="1" x14ac:dyDescent="0.25">
      <c r="A109" s="1356"/>
      <c r="B109" s="1329"/>
      <c r="C109" s="1256"/>
      <c r="D109" s="1214"/>
      <c r="E109" s="1363"/>
      <c r="F109" s="1344"/>
      <c r="G109" s="1214"/>
      <c r="H109" s="1215"/>
      <c r="I109" s="1349"/>
      <c r="J109" s="1340"/>
      <c r="K109" s="1363"/>
      <c r="L109" s="1206"/>
      <c r="M109" s="1207"/>
      <c r="N109" s="1208"/>
      <c r="O109" s="1206"/>
      <c r="P109" s="1347"/>
      <c r="Q109" s="1209"/>
      <c r="R109" s="93">
        <v>41197</v>
      </c>
      <c r="S109" s="127">
        <v>240673796.63</v>
      </c>
      <c r="T109" s="1210">
        <f t="shared" si="5"/>
        <v>403015241.92999995</v>
      </c>
      <c r="U109" s="1211" t="s">
        <v>2136</v>
      </c>
      <c r="V109" s="1212"/>
      <c r="W109" s="1213"/>
      <c r="X109" s="147"/>
    </row>
    <row r="110" spans="1:24" s="1353" customFormat="1" ht="29.25" customHeight="1" x14ac:dyDescent="0.25">
      <c r="A110" s="1356"/>
      <c r="B110" s="1329"/>
      <c r="C110" s="1256"/>
      <c r="D110" s="1214"/>
      <c r="E110" s="1363"/>
      <c r="F110" s="1344"/>
      <c r="G110" s="1214"/>
      <c r="H110" s="1215"/>
      <c r="I110" s="1349"/>
      <c r="J110" s="1340"/>
      <c r="K110" s="1363"/>
      <c r="L110" s="1206"/>
      <c r="M110" s="1207"/>
      <c r="N110" s="1208"/>
      <c r="O110" s="1206"/>
      <c r="P110" s="1347"/>
      <c r="Q110" s="1209"/>
      <c r="R110" s="93">
        <v>41228</v>
      </c>
      <c r="S110" s="127">
        <v>45764825.109999999</v>
      </c>
      <c r="T110" s="1210">
        <f t="shared" si="5"/>
        <v>357250416.81999993</v>
      </c>
      <c r="U110" s="1211" t="s">
        <v>2136</v>
      </c>
      <c r="V110" s="1212"/>
      <c r="W110" s="1213"/>
      <c r="X110" s="147"/>
    </row>
    <row r="111" spans="1:24" s="1353" customFormat="1" ht="29.25" customHeight="1" x14ac:dyDescent="0.25">
      <c r="A111" s="1356"/>
      <c r="B111" s="1329"/>
      <c r="C111" s="1256"/>
      <c r="D111" s="1214"/>
      <c r="E111" s="1363"/>
      <c r="F111" s="1344"/>
      <c r="G111" s="1214"/>
      <c r="H111" s="1215"/>
      <c r="I111" s="1349"/>
      <c r="J111" s="1340"/>
      <c r="K111" s="1363"/>
      <c r="L111" s="1206"/>
      <c r="M111" s="1207"/>
      <c r="N111" s="1208"/>
      <c r="O111" s="1206"/>
      <c r="P111" s="1347"/>
      <c r="Q111" s="1209"/>
      <c r="R111" s="93">
        <v>41257</v>
      </c>
      <c r="S111" s="127">
        <v>24588926.239999998</v>
      </c>
      <c r="T111" s="1210">
        <f t="shared" si="5"/>
        <v>332661490.57999992</v>
      </c>
      <c r="U111" s="1211" t="s">
        <v>2136</v>
      </c>
      <c r="V111" s="1212"/>
      <c r="W111" s="1213"/>
      <c r="X111" s="147"/>
    </row>
    <row r="112" spans="1:24" s="1353" customFormat="1" ht="29.25" customHeight="1" x14ac:dyDescent="0.25">
      <c r="A112" s="1356"/>
      <c r="B112" s="1329"/>
      <c r="C112" s="1256"/>
      <c r="D112" s="1214"/>
      <c r="E112" s="1363"/>
      <c r="F112" s="1344"/>
      <c r="G112" s="1214"/>
      <c r="H112" s="1215"/>
      <c r="I112" s="1349"/>
      <c r="J112" s="1340"/>
      <c r="K112" s="1363"/>
      <c r="L112" s="1206"/>
      <c r="M112" s="1207"/>
      <c r="N112" s="1208"/>
      <c r="O112" s="1206"/>
      <c r="P112" s="1347"/>
      <c r="Q112" s="1209"/>
      <c r="R112" s="93">
        <v>41289</v>
      </c>
      <c r="S112" s="127">
        <v>30470429.449999999</v>
      </c>
      <c r="T112" s="1210">
        <f>T111-S112</f>
        <v>302191061.12999994</v>
      </c>
      <c r="U112" s="1211" t="s">
        <v>2012</v>
      </c>
      <c r="V112" s="1212"/>
      <c r="W112" s="1213"/>
      <c r="X112" s="147"/>
    </row>
    <row r="113" spans="1:24" s="1353" customFormat="1" ht="29.25" customHeight="1" x14ac:dyDescent="0.25">
      <c r="A113" s="1356"/>
      <c r="B113" s="1329"/>
      <c r="C113" s="1256"/>
      <c r="D113" s="1214"/>
      <c r="E113" s="1363"/>
      <c r="F113" s="1344"/>
      <c r="G113" s="1214"/>
      <c r="H113" s="1215"/>
      <c r="I113" s="1349"/>
      <c r="J113" s="1340"/>
      <c r="K113" s="1363"/>
      <c r="L113" s="1206"/>
      <c r="M113" s="1207"/>
      <c r="N113" s="1208"/>
      <c r="O113" s="1206"/>
      <c r="P113" s="1347"/>
      <c r="Q113" s="1209"/>
      <c r="R113" s="93">
        <v>41319</v>
      </c>
      <c r="S113" s="127">
        <v>295328635.73000002</v>
      </c>
      <c r="T113" s="1210">
        <f>T112-S113</f>
        <v>6862425.3999999166</v>
      </c>
      <c r="U113" s="1211" t="s">
        <v>2012</v>
      </c>
      <c r="V113" s="1212"/>
      <c r="W113" s="1213"/>
      <c r="X113" s="147"/>
    </row>
    <row r="114" spans="1:24" s="1353" customFormat="1" ht="29.25" customHeight="1" x14ac:dyDescent="0.25">
      <c r="A114" s="1356"/>
      <c r="B114" s="1329"/>
      <c r="C114" s="1256"/>
      <c r="D114" s="1214"/>
      <c r="E114" s="1363"/>
      <c r="F114" s="1344"/>
      <c r="G114" s="1214"/>
      <c r="H114" s="1215"/>
      <c r="I114" s="1349"/>
      <c r="J114" s="1340"/>
      <c r="K114" s="1363"/>
      <c r="L114" s="1206"/>
      <c r="M114" s="1207"/>
      <c r="N114" s="1208"/>
      <c r="O114" s="1206"/>
      <c r="P114" s="1347"/>
      <c r="Q114" s="1209"/>
      <c r="R114" s="1512">
        <v>41326</v>
      </c>
      <c r="S114" s="2296">
        <v>6862425.4000000004</v>
      </c>
      <c r="T114" s="2297">
        <f>ROUND(T113-S114,0)</f>
        <v>0</v>
      </c>
      <c r="U114" s="1457" t="s">
        <v>2012</v>
      </c>
      <c r="V114" s="1">
        <v>41326</v>
      </c>
      <c r="W114" s="1248" t="s">
        <v>2114</v>
      </c>
      <c r="X114" s="147">
        <v>184431858.11000001</v>
      </c>
    </row>
    <row r="115" spans="1:24" s="1353" customFormat="1" ht="29.25" customHeight="1" x14ac:dyDescent="0.25">
      <c r="A115" s="1356"/>
      <c r="B115" s="1329"/>
      <c r="C115" s="1256"/>
      <c r="D115" s="1214"/>
      <c r="E115" s="1363"/>
      <c r="F115" s="1344"/>
      <c r="G115" s="1214"/>
      <c r="H115" s="1215"/>
      <c r="I115" s="1349"/>
      <c r="J115" s="1340"/>
      <c r="K115" s="1363"/>
      <c r="L115" s="1206"/>
      <c r="M115" s="1207"/>
      <c r="N115" s="1208"/>
      <c r="O115" s="1206"/>
      <c r="P115" s="1347"/>
      <c r="Q115" s="1209"/>
      <c r="R115" s="1521"/>
      <c r="S115" s="2306"/>
      <c r="T115" s="2327"/>
      <c r="U115" s="1508"/>
      <c r="V115" s="1">
        <v>41332</v>
      </c>
      <c r="W115" s="1248" t="s">
        <v>2114</v>
      </c>
      <c r="X115" s="147">
        <v>20999895</v>
      </c>
    </row>
    <row r="116" spans="1:24" s="1353" customFormat="1" ht="29.25" customHeight="1" x14ac:dyDescent="0.25">
      <c r="A116" s="1356"/>
      <c r="B116" s="1329"/>
      <c r="C116" s="1256"/>
      <c r="D116" s="1214"/>
      <c r="E116" s="1363"/>
      <c r="F116" s="1344"/>
      <c r="G116" s="1214"/>
      <c r="H116" s="1215"/>
      <c r="I116" s="1349"/>
      <c r="J116" s="1340"/>
      <c r="K116" s="1363"/>
      <c r="L116" s="1206"/>
      <c r="M116" s="1207"/>
      <c r="N116" s="1208"/>
      <c r="O116" s="1206"/>
      <c r="P116" s="1347"/>
      <c r="Q116" s="1209"/>
      <c r="R116" s="1521"/>
      <c r="S116" s="2306"/>
      <c r="T116" s="2327"/>
      <c r="U116" s="1508"/>
      <c r="V116" s="1">
        <v>41347</v>
      </c>
      <c r="W116" s="1248" t="s">
        <v>2114</v>
      </c>
      <c r="X116" s="147">
        <v>156174219.13</v>
      </c>
    </row>
    <row r="117" spans="1:24" s="1353" customFormat="1" ht="29.25" customHeight="1" x14ac:dyDescent="0.25">
      <c r="A117" s="1356"/>
      <c r="B117" s="1329"/>
      <c r="C117" s="1256"/>
      <c r="D117" s="1214"/>
      <c r="E117" s="1363"/>
      <c r="F117" s="1344"/>
      <c r="G117" s="1214"/>
      <c r="H117" s="1215"/>
      <c r="I117" s="1349"/>
      <c r="J117" s="1340"/>
      <c r="K117" s="1363"/>
      <c r="L117" s="1206"/>
      <c r="M117" s="1207"/>
      <c r="N117" s="1208"/>
      <c r="O117" s="1206"/>
      <c r="P117" s="1347"/>
      <c r="Q117" s="1209"/>
      <c r="R117" s="1521"/>
      <c r="S117" s="2306"/>
      <c r="T117" s="2327"/>
      <c r="U117" s="1508"/>
      <c r="V117" s="1">
        <v>41383</v>
      </c>
      <c r="W117" s="1248" t="s">
        <v>2114</v>
      </c>
      <c r="X117" s="147">
        <v>105620440.95</v>
      </c>
    </row>
    <row r="118" spans="1:24" s="1353" customFormat="1" ht="29.25" customHeight="1" x14ac:dyDescent="0.25">
      <c r="A118" s="1356"/>
      <c r="B118" s="1329"/>
      <c r="C118" s="1256"/>
      <c r="D118" s="1214"/>
      <c r="E118" s="1363"/>
      <c r="F118" s="1344"/>
      <c r="G118" s="1214"/>
      <c r="H118" s="1215"/>
      <c r="I118" s="1349"/>
      <c r="J118" s="1340"/>
      <c r="K118" s="1363"/>
      <c r="L118" s="1206"/>
      <c r="M118" s="1207"/>
      <c r="N118" s="1208"/>
      <c r="O118" s="1206"/>
      <c r="P118" s="1347"/>
      <c r="Q118" s="1209"/>
      <c r="R118" s="1521"/>
      <c r="S118" s="2306"/>
      <c r="T118" s="2327"/>
      <c r="U118" s="1508"/>
      <c r="V118" s="1">
        <v>41389</v>
      </c>
      <c r="W118" s="1248" t="s">
        <v>2114</v>
      </c>
      <c r="X118" s="147">
        <v>42099442.159999996</v>
      </c>
    </row>
    <row r="119" spans="1:24" s="1353" customFormat="1" ht="29.25" customHeight="1" x14ac:dyDescent="0.25">
      <c r="A119" s="1356"/>
      <c r="B119" s="1329"/>
      <c r="C119" s="1256"/>
      <c r="D119" s="1214"/>
      <c r="E119" s="1363"/>
      <c r="F119" s="1344"/>
      <c r="G119" s="1214"/>
      <c r="H119" s="1215"/>
      <c r="I119" s="1349"/>
      <c r="J119" s="1340"/>
      <c r="K119" s="1363"/>
      <c r="L119" s="1206"/>
      <c r="M119" s="1207"/>
      <c r="N119" s="1208"/>
      <c r="O119" s="1206"/>
      <c r="P119" s="1347"/>
      <c r="Q119" s="1209"/>
      <c r="R119" s="1513"/>
      <c r="S119" s="1927"/>
      <c r="T119" s="2298"/>
      <c r="U119" s="1458"/>
      <c r="V119" s="1">
        <v>41423</v>
      </c>
      <c r="W119" s="1248" t="s">
        <v>2114</v>
      </c>
      <c r="X119" s="147">
        <v>49225243.869999997</v>
      </c>
    </row>
    <row r="120" spans="1:24" s="1353" customFormat="1" ht="29.25" customHeight="1" x14ac:dyDescent="0.2">
      <c r="A120" s="1332">
        <v>2</v>
      </c>
      <c r="B120" s="1325">
        <v>40116</v>
      </c>
      <c r="C120" s="1253" t="s">
        <v>1988</v>
      </c>
      <c r="D120" s="1337" t="s">
        <v>875</v>
      </c>
      <c r="E120" s="1362" t="s">
        <v>876</v>
      </c>
      <c r="F120" s="1343" t="s">
        <v>86</v>
      </c>
      <c r="G120" s="1337" t="s">
        <v>1176</v>
      </c>
      <c r="H120" s="27">
        <v>2222222222.2199998</v>
      </c>
      <c r="I120" s="1335" t="s">
        <v>321</v>
      </c>
      <c r="J120" s="1330">
        <v>40259</v>
      </c>
      <c r="K120" s="1362">
        <v>6</v>
      </c>
      <c r="L120" s="1219">
        <v>2542675000</v>
      </c>
      <c r="M120" s="1217">
        <v>40375</v>
      </c>
      <c r="N120" s="1241"/>
      <c r="O120" s="1219">
        <v>2486550000</v>
      </c>
      <c r="P120" s="1346"/>
      <c r="Q120" s="1250">
        <v>2234798340</v>
      </c>
      <c r="R120" s="1">
        <v>40953</v>
      </c>
      <c r="S120" s="127">
        <v>174200000</v>
      </c>
      <c r="T120" s="1210">
        <f>Q120-S120</f>
        <v>2060598340</v>
      </c>
      <c r="U120" s="11" t="s">
        <v>1176</v>
      </c>
      <c r="V120" s="1212"/>
      <c r="W120" s="1213"/>
      <c r="X120" s="147"/>
    </row>
    <row r="121" spans="1:24" s="1353" customFormat="1" ht="29.25" customHeight="1" x14ac:dyDescent="0.2">
      <c r="A121" s="1356"/>
      <c r="B121" s="1329"/>
      <c r="C121" s="1256"/>
      <c r="D121" s="1214"/>
      <c r="E121" s="1363"/>
      <c r="F121" s="1344"/>
      <c r="G121" s="1214"/>
      <c r="H121" s="1215"/>
      <c r="I121" s="1349"/>
      <c r="J121" s="1340"/>
      <c r="K121" s="1363"/>
      <c r="L121" s="1206"/>
      <c r="M121" s="1207"/>
      <c r="N121" s="1208"/>
      <c r="O121" s="1206"/>
      <c r="P121" s="1347"/>
      <c r="Q121" s="1206"/>
      <c r="R121" s="1">
        <v>40982</v>
      </c>
      <c r="S121" s="127">
        <v>198925000.00000006</v>
      </c>
      <c r="T121" s="1210">
        <f t="shared" ref="T121:T126" si="6">T120-S121</f>
        <v>1861673340</v>
      </c>
      <c r="U121" s="11" t="s">
        <v>1176</v>
      </c>
      <c r="V121" s="1212"/>
      <c r="W121" s="1213"/>
      <c r="X121" s="147"/>
    </row>
    <row r="122" spans="1:24" s="1353" customFormat="1" ht="29.25" customHeight="1" x14ac:dyDescent="0.2">
      <c r="A122" s="1356"/>
      <c r="B122" s="1329"/>
      <c r="C122" s="1256"/>
      <c r="D122" s="1214"/>
      <c r="E122" s="1363"/>
      <c r="F122" s="1344"/>
      <c r="G122" s="1214"/>
      <c r="H122" s="1215"/>
      <c r="I122" s="1349"/>
      <c r="J122" s="1340"/>
      <c r="K122" s="1363"/>
      <c r="L122" s="1206"/>
      <c r="M122" s="1207"/>
      <c r="N122" s="1208"/>
      <c r="O122" s="1206"/>
      <c r="P122" s="1347"/>
      <c r="Q122" s="230"/>
      <c r="R122" s="93">
        <v>41043</v>
      </c>
      <c r="S122" s="127">
        <v>150000000</v>
      </c>
      <c r="T122" s="1210">
        <f t="shared" si="6"/>
        <v>1711673340</v>
      </c>
      <c r="U122" s="11" t="s">
        <v>1176</v>
      </c>
      <c r="V122" s="1212"/>
      <c r="W122" s="1213"/>
      <c r="X122" s="147"/>
    </row>
    <row r="123" spans="1:24" s="1353" customFormat="1" ht="29.25" customHeight="1" x14ac:dyDescent="0.2">
      <c r="A123" s="1356"/>
      <c r="B123" s="1329"/>
      <c r="C123" s="1256"/>
      <c r="D123" s="1214"/>
      <c r="E123" s="1363"/>
      <c r="F123" s="1344"/>
      <c r="G123" s="1214"/>
      <c r="H123" s="1215"/>
      <c r="I123" s="1349"/>
      <c r="J123" s="1340"/>
      <c r="K123" s="1363"/>
      <c r="L123" s="1206"/>
      <c r="M123" s="1207"/>
      <c r="N123" s="1208"/>
      <c r="O123" s="1206"/>
      <c r="P123" s="1347"/>
      <c r="Q123" s="230"/>
      <c r="R123" s="93">
        <v>41106</v>
      </c>
      <c r="S123" s="127">
        <v>37500000</v>
      </c>
      <c r="T123" s="1210">
        <f t="shared" si="6"/>
        <v>1674173340</v>
      </c>
      <c r="U123" s="11" t="s">
        <v>1176</v>
      </c>
      <c r="V123" s="1212"/>
      <c r="W123" s="1213"/>
      <c r="X123" s="147"/>
    </row>
    <row r="124" spans="1:24" s="1353" customFormat="1" ht="29.25" customHeight="1" x14ac:dyDescent="0.2">
      <c r="A124" s="1356"/>
      <c r="B124" s="1329"/>
      <c r="C124" s="1256"/>
      <c r="D124" s="1214"/>
      <c r="E124" s="1363"/>
      <c r="F124" s="1344"/>
      <c r="G124" s="1214"/>
      <c r="H124" s="1215"/>
      <c r="I124" s="1349"/>
      <c r="J124" s="1340"/>
      <c r="K124" s="1363"/>
      <c r="L124" s="1206"/>
      <c r="M124" s="1207"/>
      <c r="N124" s="1208"/>
      <c r="O124" s="1206"/>
      <c r="P124" s="1347"/>
      <c r="Q124" s="230"/>
      <c r="R124" s="93">
        <v>41135</v>
      </c>
      <c r="S124" s="127">
        <v>136800000</v>
      </c>
      <c r="T124" s="1210">
        <f t="shared" si="6"/>
        <v>1537373340</v>
      </c>
      <c r="U124" s="11" t="s">
        <v>1176</v>
      </c>
      <c r="V124" s="1212"/>
      <c r="W124" s="1213"/>
      <c r="X124" s="147"/>
    </row>
    <row r="125" spans="1:24" s="1353" customFormat="1" ht="29.25" customHeight="1" x14ac:dyDescent="0.2">
      <c r="A125" s="1356"/>
      <c r="B125" s="1329"/>
      <c r="C125" s="1256"/>
      <c r="D125" s="1214"/>
      <c r="E125" s="1363"/>
      <c r="F125" s="1344"/>
      <c r="G125" s="1214"/>
      <c r="H125" s="1215"/>
      <c r="I125" s="1349"/>
      <c r="J125" s="1340"/>
      <c r="K125" s="1363"/>
      <c r="L125" s="1206"/>
      <c r="M125" s="1207"/>
      <c r="N125" s="1208"/>
      <c r="O125" s="1206"/>
      <c r="P125" s="1347"/>
      <c r="Q125" s="230"/>
      <c r="R125" s="93">
        <v>41169</v>
      </c>
      <c r="S125" s="127">
        <v>250000000</v>
      </c>
      <c r="T125" s="1210">
        <f t="shared" si="6"/>
        <v>1287373340</v>
      </c>
      <c r="U125" s="11" t="s">
        <v>1176</v>
      </c>
      <c r="V125" s="1212"/>
      <c r="W125" s="1213"/>
      <c r="X125" s="147"/>
    </row>
    <row r="126" spans="1:24" s="1353" customFormat="1" ht="29.25" customHeight="1" x14ac:dyDescent="0.2">
      <c r="A126" s="1356"/>
      <c r="B126" s="1329"/>
      <c r="C126" s="1256"/>
      <c r="D126" s="1214"/>
      <c r="E126" s="1363"/>
      <c r="F126" s="1344"/>
      <c r="G126" s="1214"/>
      <c r="H126" s="1215"/>
      <c r="I126" s="1349"/>
      <c r="J126" s="1340"/>
      <c r="K126" s="1363"/>
      <c r="L126" s="1206"/>
      <c r="M126" s="1207"/>
      <c r="N126" s="1208"/>
      <c r="O126" s="1206"/>
      <c r="P126" s="1347"/>
      <c r="Q126" s="230"/>
      <c r="R126" s="93">
        <v>41197</v>
      </c>
      <c r="S126" s="127">
        <v>481350000</v>
      </c>
      <c r="T126" s="1210">
        <f t="shared" si="6"/>
        <v>806023340</v>
      </c>
      <c r="U126" s="11" t="s">
        <v>1176</v>
      </c>
      <c r="V126" s="1212"/>
      <c r="W126" s="1213"/>
      <c r="X126" s="147"/>
    </row>
    <row r="127" spans="1:24" s="1353" customFormat="1" ht="29.25" customHeight="1" x14ac:dyDescent="0.2">
      <c r="A127" s="1356"/>
      <c r="B127" s="1329"/>
      <c r="C127" s="1256"/>
      <c r="D127" s="1214"/>
      <c r="E127" s="1363"/>
      <c r="F127" s="1344"/>
      <c r="G127" s="1214"/>
      <c r="H127" s="1215"/>
      <c r="I127" s="1349"/>
      <c r="J127" s="1340"/>
      <c r="K127" s="1363"/>
      <c r="L127" s="1206"/>
      <c r="M127" s="1207"/>
      <c r="N127" s="1208"/>
      <c r="O127" s="1206"/>
      <c r="P127" s="1347"/>
      <c r="Q127" s="230"/>
      <c r="R127" s="93">
        <v>41228</v>
      </c>
      <c r="S127" s="127">
        <v>274590323.62</v>
      </c>
      <c r="T127" s="1210">
        <f>T126-S127</f>
        <v>531433016.38</v>
      </c>
      <c r="U127" s="11" t="s">
        <v>1176</v>
      </c>
      <c r="V127" s="1212"/>
      <c r="W127" s="1213"/>
      <c r="X127" s="147"/>
    </row>
    <row r="128" spans="1:24" s="1353" customFormat="1" ht="29.25" customHeight="1" x14ac:dyDescent="0.2">
      <c r="A128" s="1356"/>
      <c r="B128" s="1329"/>
      <c r="C128" s="1256"/>
      <c r="D128" s="1214"/>
      <c r="E128" s="1363"/>
      <c r="F128" s="1344"/>
      <c r="G128" s="1214"/>
      <c r="H128" s="1215"/>
      <c r="I128" s="1349"/>
      <c r="J128" s="1340"/>
      <c r="K128" s="1363"/>
      <c r="L128" s="1206"/>
      <c r="M128" s="1207"/>
      <c r="N128" s="1208"/>
      <c r="O128" s="1206"/>
      <c r="P128" s="1347"/>
      <c r="Q128" s="230"/>
      <c r="R128" s="93">
        <v>41257</v>
      </c>
      <c r="S128" s="127">
        <v>147534295.13999999</v>
      </c>
      <c r="T128" s="1210">
        <f>T127-S128</f>
        <v>383898721.24000001</v>
      </c>
      <c r="U128" s="11" t="s">
        <v>1176</v>
      </c>
      <c r="V128" s="1212"/>
      <c r="W128" s="1213"/>
      <c r="X128" s="147"/>
    </row>
    <row r="129" spans="1:24" s="1353" customFormat="1" ht="29.25" customHeight="1" x14ac:dyDescent="0.2">
      <c r="A129" s="1356"/>
      <c r="B129" s="1329"/>
      <c r="C129" s="1256"/>
      <c r="D129" s="1214"/>
      <c r="E129" s="1363"/>
      <c r="F129" s="1344"/>
      <c r="G129" s="1214"/>
      <c r="H129" s="1215"/>
      <c r="I129" s="1349"/>
      <c r="J129" s="1340"/>
      <c r="K129" s="1363"/>
      <c r="L129" s="1206"/>
      <c r="M129" s="1207"/>
      <c r="N129" s="1208"/>
      <c r="O129" s="1206"/>
      <c r="P129" s="1347"/>
      <c r="Q129" s="230"/>
      <c r="R129" s="93">
        <v>41289</v>
      </c>
      <c r="S129" s="127">
        <v>182823490.78999999</v>
      </c>
      <c r="T129" s="1210">
        <f>T128-S129</f>
        <v>201075230.45000002</v>
      </c>
      <c r="U129" s="11" t="s">
        <v>1176</v>
      </c>
      <c r="V129" s="1212"/>
      <c r="W129" s="1213"/>
      <c r="X129" s="147"/>
    </row>
    <row r="130" spans="1:24" s="1353" customFormat="1" ht="29.25" customHeight="1" x14ac:dyDescent="0.25">
      <c r="A130" s="1356"/>
      <c r="B130" s="1329"/>
      <c r="C130" s="1256"/>
      <c r="D130" s="1214"/>
      <c r="E130" s="1363"/>
      <c r="F130" s="1344"/>
      <c r="G130" s="1214"/>
      <c r="H130" s="1215"/>
      <c r="I130" s="1349"/>
      <c r="J130" s="1340"/>
      <c r="K130" s="1363"/>
      <c r="L130" s="1206"/>
      <c r="M130" s="1207"/>
      <c r="N130" s="1208"/>
      <c r="O130" s="1206"/>
      <c r="P130" s="1347"/>
      <c r="Q130" s="230"/>
      <c r="R130" s="1512">
        <v>41319</v>
      </c>
      <c r="S130" s="2296">
        <v>201075230.44999999</v>
      </c>
      <c r="T130" s="2297">
        <f>T129-S130</f>
        <v>0</v>
      </c>
      <c r="U130" s="1475" t="s">
        <v>1336</v>
      </c>
      <c r="V130" s="1">
        <v>41383</v>
      </c>
      <c r="W130" s="1248" t="s">
        <v>2114</v>
      </c>
      <c r="X130" s="147">
        <v>17118005.079999998</v>
      </c>
    </row>
    <row r="131" spans="1:24" s="1353" customFormat="1" ht="29.25" customHeight="1" x14ac:dyDescent="0.25">
      <c r="A131" s="1356"/>
      <c r="B131" s="1329"/>
      <c r="C131" s="1256"/>
      <c r="D131" s="1214"/>
      <c r="E131" s="1363"/>
      <c r="F131" s="1344"/>
      <c r="G131" s="1214"/>
      <c r="H131" s="1215"/>
      <c r="I131" s="1349"/>
      <c r="J131" s="1340"/>
      <c r="K131" s="1363"/>
      <c r="L131" s="1206"/>
      <c r="M131" s="1207"/>
      <c r="N131" s="1208"/>
      <c r="O131" s="1206"/>
      <c r="P131" s="1347"/>
      <c r="Q131" s="230"/>
      <c r="R131" s="1521"/>
      <c r="S131" s="2306"/>
      <c r="T131" s="2327"/>
      <c r="U131" s="1490"/>
      <c r="V131" s="1">
        <v>41389</v>
      </c>
      <c r="W131" s="1248" t="s">
        <v>2114</v>
      </c>
      <c r="X131" s="147">
        <v>1052496.58</v>
      </c>
    </row>
    <row r="132" spans="1:24" s="1353" customFormat="1" ht="29.25" customHeight="1" x14ac:dyDescent="0.25">
      <c r="A132" s="1356"/>
      <c r="B132" s="1329"/>
      <c r="C132" s="1256"/>
      <c r="D132" s="1214"/>
      <c r="E132" s="1363"/>
      <c r="F132" s="1344"/>
      <c r="G132" s="1214"/>
      <c r="H132" s="1215"/>
      <c r="I132" s="1349"/>
      <c r="J132" s="1340"/>
      <c r="K132" s="1363"/>
      <c r="L132" s="1206"/>
      <c r="M132" s="1207"/>
      <c r="N132" s="1208"/>
      <c r="O132" s="1206"/>
      <c r="P132" s="1347"/>
      <c r="Q132" s="230"/>
      <c r="R132" s="1513"/>
      <c r="S132" s="1927"/>
      <c r="T132" s="2298"/>
      <c r="U132" s="1476"/>
      <c r="V132" s="1">
        <v>41423</v>
      </c>
      <c r="W132" s="1248" t="s">
        <v>2114</v>
      </c>
      <c r="X132" s="147">
        <v>1230643.3999999999</v>
      </c>
    </row>
    <row r="133" spans="1:24" s="1353" customFormat="1" ht="29.25" customHeight="1" x14ac:dyDescent="0.25">
      <c r="A133" s="1332">
        <v>1</v>
      </c>
      <c r="B133" s="1325">
        <v>40121</v>
      </c>
      <c r="C133" s="1257" t="s">
        <v>1260</v>
      </c>
      <c r="D133" s="1337" t="s">
        <v>875</v>
      </c>
      <c r="E133" s="1362" t="s">
        <v>876</v>
      </c>
      <c r="F133" s="1343" t="s">
        <v>86</v>
      </c>
      <c r="G133" s="1337" t="s">
        <v>1177</v>
      </c>
      <c r="H133" s="27">
        <v>1111111111.1099999</v>
      </c>
      <c r="I133" s="1335" t="s">
        <v>321</v>
      </c>
      <c r="J133" s="1330">
        <v>40259</v>
      </c>
      <c r="K133" s="1362">
        <v>6</v>
      </c>
      <c r="L133" s="1371">
        <v>1244437500</v>
      </c>
      <c r="M133" s="1217">
        <v>40375</v>
      </c>
      <c r="N133" s="1241"/>
      <c r="O133" s="1219">
        <v>620578257.86000001</v>
      </c>
      <c r="P133" s="1346"/>
      <c r="Q133" s="1219">
        <v>620578257.86000001</v>
      </c>
      <c r="R133" s="93">
        <v>40616</v>
      </c>
      <c r="S133" s="127">
        <v>1202957.26</v>
      </c>
      <c r="T133" s="1249">
        <f>Q133-S133</f>
        <v>619375300.60000002</v>
      </c>
      <c r="U133" s="1211" t="s">
        <v>2012</v>
      </c>
      <c r="V133" s="1212"/>
      <c r="W133" s="1213"/>
      <c r="X133" s="147"/>
    </row>
    <row r="134" spans="1:24" s="1353" customFormat="1" ht="29.25" customHeight="1" x14ac:dyDescent="0.25">
      <c r="A134" s="1356"/>
      <c r="B134" s="1329"/>
      <c r="C134" s="1258"/>
      <c r="D134" s="1214"/>
      <c r="E134" s="1363"/>
      <c r="F134" s="1344"/>
      <c r="G134" s="1214"/>
      <c r="H134" s="1215"/>
      <c r="I134" s="1349"/>
      <c r="J134" s="1340"/>
      <c r="K134" s="1363"/>
      <c r="L134" s="1206"/>
      <c r="M134" s="1207"/>
      <c r="N134" s="1208"/>
      <c r="O134" s="1206"/>
      <c r="P134" s="1347"/>
      <c r="Q134" s="1209"/>
      <c r="R134" s="93">
        <v>40647</v>
      </c>
      <c r="S134" s="127">
        <v>3521835.36</v>
      </c>
      <c r="T134" s="1249">
        <f t="shared" ref="T134:T139" si="7">T133-S134</f>
        <v>615853465.24000001</v>
      </c>
      <c r="U134" s="1211" t="s">
        <v>2012</v>
      </c>
      <c r="V134" s="1212"/>
      <c r="W134" s="1213"/>
      <c r="X134" s="147"/>
    </row>
    <row r="135" spans="1:24" s="1353" customFormat="1" ht="29.25" customHeight="1" x14ac:dyDescent="0.25">
      <c r="A135" s="1356"/>
      <c r="B135" s="1329"/>
      <c r="C135" s="1258"/>
      <c r="D135" s="1214"/>
      <c r="E135" s="1363"/>
      <c r="F135" s="1344"/>
      <c r="G135" s="1214"/>
      <c r="H135" s="1215"/>
      <c r="I135" s="1349"/>
      <c r="J135" s="1340"/>
      <c r="K135" s="1363"/>
      <c r="L135" s="1206"/>
      <c r="M135" s="1207"/>
      <c r="N135" s="1208"/>
      <c r="O135" s="1206"/>
      <c r="P135" s="1347"/>
      <c r="Q135" s="1209"/>
      <c r="R135" s="93">
        <v>41135</v>
      </c>
      <c r="S135" s="127">
        <v>104959250.54000001</v>
      </c>
      <c r="T135" s="1249">
        <f t="shared" si="7"/>
        <v>510894214.69999999</v>
      </c>
      <c r="U135" s="1211" t="s">
        <v>2012</v>
      </c>
      <c r="V135" s="1212"/>
      <c r="W135" s="1213"/>
      <c r="X135" s="147"/>
    </row>
    <row r="136" spans="1:24" s="1353" customFormat="1" ht="29.25" customHeight="1" x14ac:dyDescent="0.25">
      <c r="A136" s="1356"/>
      <c r="B136" s="1329"/>
      <c r="C136" s="1258"/>
      <c r="D136" s="1214"/>
      <c r="E136" s="1363"/>
      <c r="F136" s="1344"/>
      <c r="G136" s="1214"/>
      <c r="H136" s="1215"/>
      <c r="I136" s="1349"/>
      <c r="J136" s="1340"/>
      <c r="K136" s="1363"/>
      <c r="L136" s="1206"/>
      <c r="M136" s="1207"/>
      <c r="N136" s="1208"/>
      <c r="O136" s="1206"/>
      <c r="P136" s="1347"/>
      <c r="Q136" s="1209"/>
      <c r="R136" s="93">
        <v>41169</v>
      </c>
      <c r="S136" s="127">
        <v>72640244.909999996</v>
      </c>
      <c r="T136" s="1249">
        <f t="shared" si="7"/>
        <v>438253969.78999996</v>
      </c>
      <c r="U136" s="1211" t="s">
        <v>2012</v>
      </c>
      <c r="V136" s="1212"/>
      <c r="W136" s="1213"/>
      <c r="X136" s="147"/>
    </row>
    <row r="137" spans="1:24" s="1353" customFormat="1" ht="29.25" customHeight="1" x14ac:dyDescent="0.25">
      <c r="A137" s="1356"/>
      <c r="B137" s="1329"/>
      <c r="C137" s="1258"/>
      <c r="D137" s="1214"/>
      <c r="E137" s="1363"/>
      <c r="F137" s="1344"/>
      <c r="G137" s="1214"/>
      <c r="H137" s="1215"/>
      <c r="I137" s="1349"/>
      <c r="J137" s="1340"/>
      <c r="K137" s="1363"/>
      <c r="L137" s="1206"/>
      <c r="M137" s="1207"/>
      <c r="N137" s="1208"/>
      <c r="O137" s="1206"/>
      <c r="P137" s="1347"/>
      <c r="Q137" s="1209"/>
      <c r="R137" s="93">
        <v>41180</v>
      </c>
      <c r="S137" s="127">
        <v>180999095</v>
      </c>
      <c r="T137" s="1249">
        <f t="shared" si="7"/>
        <v>257254874.78999996</v>
      </c>
      <c r="U137" s="1211" t="s">
        <v>2012</v>
      </c>
      <c r="V137" s="1212"/>
      <c r="W137" s="1213"/>
      <c r="X137" s="147"/>
    </row>
    <row r="138" spans="1:24" s="1353" customFormat="1" ht="29.25" customHeight="1" x14ac:dyDescent="0.25">
      <c r="A138" s="1356"/>
      <c r="B138" s="1329"/>
      <c r="C138" s="1258"/>
      <c r="D138" s="1214"/>
      <c r="E138" s="1363"/>
      <c r="F138" s="1344"/>
      <c r="G138" s="1214"/>
      <c r="H138" s="1215"/>
      <c r="I138" s="1349"/>
      <c r="J138" s="1340"/>
      <c r="K138" s="1363"/>
      <c r="L138" s="1206"/>
      <c r="M138" s="1207"/>
      <c r="N138" s="1208"/>
      <c r="O138" s="1206"/>
      <c r="P138" s="1347"/>
      <c r="Q138" s="1209"/>
      <c r="R138" s="93">
        <v>41197</v>
      </c>
      <c r="S138" s="127">
        <v>134999325</v>
      </c>
      <c r="T138" s="1249">
        <f t="shared" si="7"/>
        <v>122255549.78999996</v>
      </c>
      <c r="U138" s="1211" t="s">
        <v>2136</v>
      </c>
      <c r="V138" s="1212"/>
      <c r="W138" s="1213"/>
      <c r="X138" s="147"/>
    </row>
    <row r="139" spans="1:24" s="1353" customFormat="1" ht="29.25" customHeight="1" x14ac:dyDescent="0.25">
      <c r="A139" s="1356"/>
      <c r="B139" s="1329"/>
      <c r="C139" s="1258"/>
      <c r="D139" s="1214"/>
      <c r="E139" s="1363"/>
      <c r="F139" s="1344"/>
      <c r="G139" s="1214"/>
      <c r="H139" s="1215"/>
      <c r="I139" s="1349"/>
      <c r="J139" s="1340"/>
      <c r="K139" s="1363"/>
      <c r="L139" s="1206"/>
      <c r="M139" s="1207"/>
      <c r="N139" s="1208"/>
      <c r="O139" s="1206"/>
      <c r="P139" s="1347"/>
      <c r="Q139" s="1209"/>
      <c r="R139" s="1512">
        <v>41201</v>
      </c>
      <c r="S139" s="2296">
        <v>122255549.79000001</v>
      </c>
      <c r="T139" s="2303">
        <f t="shared" si="7"/>
        <v>0</v>
      </c>
      <c r="U139" s="1457" t="s">
        <v>2136</v>
      </c>
      <c r="V139" s="1">
        <v>41201</v>
      </c>
      <c r="W139" s="1248" t="s">
        <v>2114</v>
      </c>
      <c r="X139" s="147">
        <v>147464888.30000001</v>
      </c>
    </row>
    <row r="140" spans="1:24" s="1353" customFormat="1" ht="29.25" customHeight="1" x14ac:dyDescent="0.25">
      <c r="A140" s="1356"/>
      <c r="B140" s="1329"/>
      <c r="C140" s="1258"/>
      <c r="D140" s="1214"/>
      <c r="E140" s="1363"/>
      <c r="F140" s="1344"/>
      <c r="G140" s="1214"/>
      <c r="H140" s="1215"/>
      <c r="I140" s="1349"/>
      <c r="J140" s="1340"/>
      <c r="K140" s="1363"/>
      <c r="L140" s="1206"/>
      <c r="M140" s="1207"/>
      <c r="N140" s="1208"/>
      <c r="O140" s="1206"/>
      <c r="P140" s="1347"/>
      <c r="Q140" s="1209"/>
      <c r="R140" s="1521"/>
      <c r="S140" s="2306"/>
      <c r="T140" s="2304"/>
      <c r="U140" s="1508"/>
      <c r="V140" s="1">
        <v>41215</v>
      </c>
      <c r="W140" s="1248" t="s">
        <v>2114</v>
      </c>
      <c r="X140" s="147">
        <v>148749256.25</v>
      </c>
    </row>
    <row r="141" spans="1:24" s="1353" customFormat="1" ht="29.25" customHeight="1" x14ac:dyDescent="0.25">
      <c r="A141" s="1356"/>
      <c r="B141" s="1329"/>
      <c r="C141" s="1258"/>
      <c r="D141" s="1214"/>
      <c r="E141" s="1363"/>
      <c r="F141" s="1344"/>
      <c r="G141" s="1214"/>
      <c r="H141" s="1215"/>
      <c r="I141" s="1349"/>
      <c r="J141" s="1340"/>
      <c r="K141" s="1363"/>
      <c r="L141" s="1206"/>
      <c r="M141" s="1207"/>
      <c r="N141" s="1208"/>
      <c r="O141" s="1206"/>
      <c r="P141" s="1347"/>
      <c r="Q141" s="1209"/>
      <c r="R141" s="1513"/>
      <c r="S141" s="1927"/>
      <c r="T141" s="2305"/>
      <c r="U141" s="1458"/>
      <c r="V141" s="1">
        <v>41264</v>
      </c>
      <c r="W141" s="1248" t="s">
        <v>2114</v>
      </c>
      <c r="X141" s="147">
        <v>549997.25</v>
      </c>
    </row>
    <row r="142" spans="1:24" s="1353" customFormat="1" ht="29.25" customHeight="1" x14ac:dyDescent="0.2">
      <c r="A142" s="1332">
        <v>2</v>
      </c>
      <c r="B142" s="1325">
        <v>40121</v>
      </c>
      <c r="C142" s="1257" t="s">
        <v>1260</v>
      </c>
      <c r="D142" s="1337" t="s">
        <v>875</v>
      </c>
      <c r="E142" s="1362" t="s">
        <v>876</v>
      </c>
      <c r="F142" s="1343" t="s">
        <v>86</v>
      </c>
      <c r="G142" s="1337" t="s">
        <v>1176</v>
      </c>
      <c r="H142" s="27">
        <v>2222222222.2199998</v>
      </c>
      <c r="I142" s="1335" t="s">
        <v>321</v>
      </c>
      <c r="J142" s="1330">
        <v>40259</v>
      </c>
      <c r="K142" s="1362">
        <v>6</v>
      </c>
      <c r="L142" s="1219">
        <v>2488875000</v>
      </c>
      <c r="M142" s="1217">
        <v>40375</v>
      </c>
      <c r="N142" s="1241"/>
      <c r="O142" s="1219">
        <v>1241156515.72</v>
      </c>
      <c r="P142" s="1346"/>
      <c r="Q142" s="1250">
        <v>1241000000</v>
      </c>
      <c r="R142" s="93">
        <v>40676</v>
      </c>
      <c r="S142" s="127">
        <v>13531529.58</v>
      </c>
      <c r="T142" s="1210">
        <f>Q142-S142</f>
        <v>1227468470.4200001</v>
      </c>
      <c r="U142" s="11" t="s">
        <v>1176</v>
      </c>
      <c r="V142" s="1212"/>
      <c r="W142" s="1213"/>
      <c r="X142" s="147"/>
    </row>
    <row r="143" spans="1:24" s="1353" customFormat="1" ht="29.25" customHeight="1" x14ac:dyDescent="0.2">
      <c r="A143" s="1356"/>
      <c r="B143" s="1329"/>
      <c r="C143" s="1258"/>
      <c r="D143" s="1214"/>
      <c r="E143" s="1363"/>
      <c r="F143" s="1344"/>
      <c r="G143" s="1214"/>
      <c r="H143" s="1215"/>
      <c r="I143" s="1349"/>
      <c r="J143" s="1340"/>
      <c r="K143" s="1363"/>
      <c r="L143" s="1246"/>
      <c r="M143" s="1207"/>
      <c r="N143" s="1208"/>
      <c r="O143" s="1206"/>
      <c r="P143" s="1347"/>
      <c r="Q143" s="1206"/>
      <c r="R143" s="93">
        <v>41121</v>
      </c>
      <c r="S143" s="127">
        <v>618750000</v>
      </c>
      <c r="T143" s="1210">
        <f t="shared" ref="T143:T149" si="8">T142-S143</f>
        <v>608718470.42000008</v>
      </c>
      <c r="U143" s="11" t="s">
        <v>1176</v>
      </c>
      <c r="V143" s="1212"/>
      <c r="W143" s="1213"/>
      <c r="X143" s="147"/>
    </row>
    <row r="144" spans="1:24" s="1353" customFormat="1" ht="29.25" customHeight="1" x14ac:dyDescent="0.2">
      <c r="A144" s="1356"/>
      <c r="B144" s="1329"/>
      <c r="C144" s="1258"/>
      <c r="D144" s="1214"/>
      <c r="E144" s="1363"/>
      <c r="F144" s="1344"/>
      <c r="G144" s="1214"/>
      <c r="H144" s="1215"/>
      <c r="I144" s="1349"/>
      <c r="J144" s="1340"/>
      <c r="K144" s="1363"/>
      <c r="L144" s="1246"/>
      <c r="M144" s="1207"/>
      <c r="N144" s="1208"/>
      <c r="O144" s="1206"/>
      <c r="P144" s="1347"/>
      <c r="Q144" s="1206"/>
      <c r="R144" s="93">
        <v>41130</v>
      </c>
      <c r="S144" s="127">
        <v>151006173</v>
      </c>
      <c r="T144" s="1210">
        <f t="shared" si="8"/>
        <v>457712297.42000008</v>
      </c>
      <c r="U144" s="11" t="s">
        <v>1176</v>
      </c>
      <c r="V144" s="1212"/>
      <c r="W144" s="1213"/>
      <c r="X144" s="147"/>
    </row>
    <row r="145" spans="1:24" s="1353" customFormat="1" ht="29.25" customHeight="1" x14ac:dyDescent="0.2">
      <c r="A145" s="1356"/>
      <c r="B145" s="1329"/>
      <c r="C145" s="1258"/>
      <c r="D145" s="1214"/>
      <c r="E145" s="1363"/>
      <c r="F145" s="1344"/>
      <c r="G145" s="1214"/>
      <c r="H145" s="1215"/>
      <c r="I145" s="1349"/>
      <c r="J145" s="1340"/>
      <c r="K145" s="1363"/>
      <c r="L145" s="1246"/>
      <c r="M145" s="1207"/>
      <c r="N145" s="1208"/>
      <c r="O145" s="1206"/>
      <c r="P145" s="1347"/>
      <c r="Q145" s="1206"/>
      <c r="R145" s="93">
        <v>41135</v>
      </c>
      <c r="S145" s="127">
        <v>11008652</v>
      </c>
      <c r="T145" s="1210">
        <f t="shared" si="8"/>
        <v>446703645.42000008</v>
      </c>
      <c r="U145" s="11" t="s">
        <v>1176</v>
      </c>
      <c r="V145" s="1212"/>
      <c r="W145" s="1213"/>
      <c r="X145" s="147"/>
    </row>
    <row r="146" spans="1:24" s="1353" customFormat="1" ht="29.25" customHeight="1" x14ac:dyDescent="0.2">
      <c r="A146" s="1356"/>
      <c r="B146" s="1329"/>
      <c r="C146" s="1258"/>
      <c r="D146" s="1214"/>
      <c r="E146" s="1363"/>
      <c r="F146" s="1344"/>
      <c r="G146" s="1214"/>
      <c r="H146" s="1215"/>
      <c r="I146" s="1349"/>
      <c r="J146" s="1340"/>
      <c r="K146" s="1363"/>
      <c r="L146" s="1206"/>
      <c r="M146" s="1207"/>
      <c r="N146" s="1208"/>
      <c r="O146" s="1206"/>
      <c r="P146" s="1347"/>
      <c r="Q146" s="1206"/>
      <c r="R146" s="93">
        <v>41144</v>
      </c>
      <c r="S146" s="127">
        <v>160493230</v>
      </c>
      <c r="T146" s="1210">
        <f t="shared" si="8"/>
        <v>286210415.42000008</v>
      </c>
      <c r="U146" s="11" t="s">
        <v>1176</v>
      </c>
      <c r="V146" s="1212"/>
      <c r="W146" s="1213"/>
      <c r="X146" s="147"/>
    </row>
    <row r="147" spans="1:24" s="1353" customFormat="1" ht="29.25" customHeight="1" x14ac:dyDescent="0.2">
      <c r="A147" s="1356"/>
      <c r="B147" s="1329"/>
      <c r="C147" s="1258"/>
      <c r="D147" s="1214"/>
      <c r="E147" s="1363"/>
      <c r="F147" s="1344"/>
      <c r="G147" s="1214"/>
      <c r="H147" s="1215"/>
      <c r="I147" s="1349"/>
      <c r="J147" s="1340"/>
      <c r="K147" s="1363"/>
      <c r="L147" s="1246"/>
      <c r="M147" s="1207"/>
      <c r="N147" s="1208"/>
      <c r="O147" s="1206"/>
      <c r="P147" s="1347"/>
      <c r="Q147" s="1206"/>
      <c r="R147" s="93">
        <v>41150</v>
      </c>
      <c r="S147" s="127">
        <v>103706836</v>
      </c>
      <c r="T147" s="1210">
        <f t="shared" si="8"/>
        <v>182503579.42000008</v>
      </c>
      <c r="U147" s="11" t="s">
        <v>1176</v>
      </c>
      <c r="V147" s="1212"/>
      <c r="W147" s="1213"/>
      <c r="X147" s="147"/>
    </row>
    <row r="148" spans="1:24" s="1353" customFormat="1" ht="29.25" customHeight="1" x14ac:dyDescent="0.2">
      <c r="A148" s="1356"/>
      <c r="B148" s="1329"/>
      <c r="C148" s="1258"/>
      <c r="D148" s="1214"/>
      <c r="E148" s="1363"/>
      <c r="F148" s="1344"/>
      <c r="G148" s="1214"/>
      <c r="H148" s="1215"/>
      <c r="I148" s="1349"/>
      <c r="J148" s="1340"/>
      <c r="K148" s="1363"/>
      <c r="L148" s="1246"/>
      <c r="M148" s="1207"/>
      <c r="N148" s="1208"/>
      <c r="O148" s="1206"/>
      <c r="P148" s="1347"/>
      <c r="Q148" s="1206"/>
      <c r="R148" s="93">
        <v>41169</v>
      </c>
      <c r="S148" s="127">
        <v>20637409.699999999</v>
      </c>
      <c r="T148" s="1210">
        <f t="shared" si="8"/>
        <v>161866169.72000009</v>
      </c>
      <c r="U148" s="11" t="s">
        <v>1176</v>
      </c>
      <c r="V148" s="1212"/>
      <c r="W148" s="1213"/>
      <c r="X148" s="147"/>
    </row>
    <row r="149" spans="1:24" s="1353" customFormat="1" ht="29.25" customHeight="1" x14ac:dyDescent="0.25">
      <c r="A149" s="1356"/>
      <c r="B149" s="1329"/>
      <c r="C149" s="1258"/>
      <c r="D149" s="1214"/>
      <c r="E149" s="1363"/>
      <c r="F149" s="1344"/>
      <c r="G149" s="1214"/>
      <c r="H149" s="1215"/>
      <c r="I149" s="1349"/>
      <c r="J149" s="1340"/>
      <c r="K149" s="1363"/>
      <c r="L149" s="1206"/>
      <c r="M149" s="1207"/>
      <c r="N149" s="1208"/>
      <c r="O149" s="1206"/>
      <c r="P149" s="1347"/>
      <c r="Q149" s="1206"/>
      <c r="R149" s="1512">
        <v>41173</v>
      </c>
      <c r="S149" s="2296">
        <v>161866169.72</v>
      </c>
      <c r="T149" s="2297">
        <f t="shared" si="8"/>
        <v>0</v>
      </c>
      <c r="U149" s="1475" t="s">
        <v>1336</v>
      </c>
      <c r="V149" s="1">
        <v>41201</v>
      </c>
      <c r="W149" s="1248" t="s">
        <v>2114</v>
      </c>
      <c r="X149" s="147">
        <v>6789287.0700000003</v>
      </c>
    </row>
    <row r="150" spans="1:24" s="1353" customFormat="1" ht="29.25" customHeight="1" x14ac:dyDescent="0.25">
      <c r="A150" s="1356"/>
      <c r="B150" s="1329"/>
      <c r="C150" s="1258"/>
      <c r="D150" s="1214"/>
      <c r="E150" s="1363"/>
      <c r="F150" s="1344"/>
      <c r="G150" s="1214"/>
      <c r="H150" s="1215"/>
      <c r="I150" s="1349"/>
      <c r="J150" s="1340"/>
      <c r="K150" s="1363"/>
      <c r="L150" s="1206"/>
      <c r="M150" s="1207"/>
      <c r="N150" s="1208"/>
      <c r="O150" s="1206"/>
      <c r="P150" s="1347"/>
      <c r="Q150" s="1206"/>
      <c r="R150" s="1521"/>
      <c r="S150" s="2306"/>
      <c r="T150" s="2327"/>
      <c r="U150" s="1490"/>
      <c r="V150" s="1">
        <v>41215</v>
      </c>
      <c r="W150" s="1248" t="s">
        <v>2114</v>
      </c>
      <c r="X150" s="147">
        <v>3718768.59</v>
      </c>
    </row>
    <row r="151" spans="1:24" s="1353" customFormat="1" ht="29.25" customHeight="1" x14ac:dyDescent="0.25">
      <c r="A151" s="1333"/>
      <c r="B151" s="1326"/>
      <c r="C151" s="1259"/>
      <c r="D151" s="1338"/>
      <c r="E151" s="1243"/>
      <c r="F151" s="1345"/>
      <c r="G151" s="1338"/>
      <c r="H151" s="206"/>
      <c r="I151" s="1336"/>
      <c r="J151" s="1331"/>
      <c r="K151" s="1243"/>
      <c r="L151" s="1206"/>
      <c r="M151" s="1207"/>
      <c r="N151" s="1208"/>
      <c r="O151" s="1206"/>
      <c r="P151" s="1347"/>
      <c r="Q151" s="1206"/>
      <c r="R151" s="1513"/>
      <c r="S151" s="1927"/>
      <c r="T151" s="2298"/>
      <c r="U151" s="1476"/>
      <c r="V151" s="1">
        <v>41264</v>
      </c>
      <c r="W151" s="1248" t="s">
        <v>2114</v>
      </c>
      <c r="X151" s="147">
        <v>13750.07</v>
      </c>
    </row>
    <row r="152" spans="1:24" s="1353" customFormat="1" ht="29.25" customHeight="1" x14ac:dyDescent="0.25">
      <c r="A152" s="1356">
        <v>1</v>
      </c>
      <c r="B152" s="1329">
        <v>40142</v>
      </c>
      <c r="C152" s="1258" t="s">
        <v>1272</v>
      </c>
      <c r="D152" s="1214" t="s">
        <v>875</v>
      </c>
      <c r="E152" s="1363" t="s">
        <v>876</v>
      </c>
      <c r="F152" s="1344" t="s">
        <v>86</v>
      </c>
      <c r="G152" s="1214" t="s">
        <v>1177</v>
      </c>
      <c r="H152" s="1215">
        <v>1111111111.1099999</v>
      </c>
      <c r="I152" s="1349" t="s">
        <v>321</v>
      </c>
      <c r="J152" s="1340">
        <v>40259</v>
      </c>
      <c r="K152" s="1363">
        <v>6</v>
      </c>
      <c r="L152" s="1371">
        <v>1244437500</v>
      </c>
      <c r="M152" s="1217">
        <v>40375</v>
      </c>
      <c r="N152" s="1241"/>
      <c r="O152" s="1219">
        <v>474550000</v>
      </c>
      <c r="P152" s="1346"/>
      <c r="Q152" s="1219">
        <v>474550000</v>
      </c>
      <c r="R152" s="93">
        <v>41169</v>
      </c>
      <c r="S152" s="127">
        <v>74499627.5</v>
      </c>
      <c r="T152" s="1210">
        <f>Q152-S152</f>
        <v>400050372.5</v>
      </c>
      <c r="U152" s="1211" t="s">
        <v>2012</v>
      </c>
      <c r="V152" s="1212"/>
      <c r="W152" s="1213"/>
      <c r="X152" s="147"/>
    </row>
    <row r="153" spans="1:24" s="1353" customFormat="1" ht="29.25" customHeight="1" x14ac:dyDescent="0.25">
      <c r="A153" s="1356"/>
      <c r="B153" s="1329"/>
      <c r="C153" s="1258"/>
      <c r="D153" s="1214"/>
      <c r="E153" s="1363"/>
      <c r="F153" s="1344"/>
      <c r="G153" s="1214"/>
      <c r="H153" s="1215"/>
      <c r="I153" s="1349"/>
      <c r="J153" s="1340"/>
      <c r="K153" s="1363"/>
      <c r="L153" s="1246"/>
      <c r="M153" s="1207"/>
      <c r="N153" s="1208"/>
      <c r="O153" s="1206"/>
      <c r="P153" s="1347"/>
      <c r="Q153" s="1206"/>
      <c r="R153" s="93">
        <v>41228</v>
      </c>
      <c r="S153" s="127">
        <v>59787458.82</v>
      </c>
      <c r="T153" s="1210">
        <f t="shared" ref="T153:T158" si="9">T152-S153</f>
        <v>340262913.68000001</v>
      </c>
      <c r="U153" s="1211" t="s">
        <v>2012</v>
      </c>
      <c r="V153" s="1212"/>
      <c r="W153" s="1213"/>
      <c r="X153" s="147"/>
    </row>
    <row r="154" spans="1:24" s="1353" customFormat="1" ht="29.25" customHeight="1" x14ac:dyDescent="0.25">
      <c r="A154" s="1356"/>
      <c r="B154" s="1329"/>
      <c r="C154" s="1258"/>
      <c r="D154" s="1214"/>
      <c r="E154" s="1363"/>
      <c r="F154" s="1344"/>
      <c r="G154" s="1214"/>
      <c r="H154" s="1215"/>
      <c r="I154" s="1349"/>
      <c r="J154" s="1340"/>
      <c r="K154" s="1363"/>
      <c r="L154" s="1246"/>
      <c r="M154" s="1207"/>
      <c r="N154" s="1208"/>
      <c r="O154" s="1206"/>
      <c r="P154" s="1347"/>
      <c r="Q154" s="1206"/>
      <c r="R154" s="93">
        <v>41257</v>
      </c>
      <c r="S154" s="127">
        <v>40459092.240000002</v>
      </c>
      <c r="T154" s="1210">
        <f t="shared" si="9"/>
        <v>299803821.44</v>
      </c>
      <c r="U154" s="1211" t="s">
        <v>2012</v>
      </c>
      <c r="V154" s="1212"/>
      <c r="W154" s="1213"/>
      <c r="X154" s="147"/>
    </row>
    <row r="155" spans="1:24" s="1353" customFormat="1" ht="29.25" customHeight="1" x14ac:dyDescent="0.25">
      <c r="A155" s="1356"/>
      <c r="B155" s="1329"/>
      <c r="C155" s="1258"/>
      <c r="D155" s="1214"/>
      <c r="E155" s="1363"/>
      <c r="F155" s="1344"/>
      <c r="G155" s="1214"/>
      <c r="H155" s="1215"/>
      <c r="I155" s="1349"/>
      <c r="J155" s="1340"/>
      <c r="K155" s="1363"/>
      <c r="L155" s="1246"/>
      <c r="M155" s="1207"/>
      <c r="N155" s="1208"/>
      <c r="O155" s="1206"/>
      <c r="P155" s="1347"/>
      <c r="Q155" s="1206"/>
      <c r="R155" s="93">
        <v>41289</v>
      </c>
      <c r="S155" s="127">
        <v>10409316.960000001</v>
      </c>
      <c r="T155" s="1210">
        <f t="shared" si="9"/>
        <v>289394504.48000002</v>
      </c>
      <c r="U155" s="1211" t="s">
        <v>2012</v>
      </c>
      <c r="V155" s="1212"/>
      <c r="W155" s="1213"/>
      <c r="X155" s="147"/>
    </row>
    <row r="156" spans="1:24" s="1353" customFormat="1" ht="29.25" customHeight="1" x14ac:dyDescent="0.25">
      <c r="A156" s="1356"/>
      <c r="B156" s="1329"/>
      <c r="C156" s="1258"/>
      <c r="D156" s="1214"/>
      <c r="E156" s="1363"/>
      <c r="F156" s="1344"/>
      <c r="G156" s="1214"/>
      <c r="H156" s="1215"/>
      <c r="I156" s="1349"/>
      <c r="J156" s="1340"/>
      <c r="K156" s="1363"/>
      <c r="L156" s="1246"/>
      <c r="M156" s="1207"/>
      <c r="N156" s="1208"/>
      <c r="O156" s="1206"/>
      <c r="P156" s="1347"/>
      <c r="Q156" s="1206"/>
      <c r="R156" s="93">
        <v>41304</v>
      </c>
      <c r="S156" s="127">
        <v>219998900.00999999</v>
      </c>
      <c r="T156" s="1210">
        <f t="shared" si="9"/>
        <v>69395604.470000029</v>
      </c>
      <c r="U156" s="1211" t="s">
        <v>2012</v>
      </c>
      <c r="V156" s="1212"/>
      <c r="W156" s="1213"/>
      <c r="X156" s="147"/>
    </row>
    <row r="157" spans="1:24" s="1353" customFormat="1" ht="29.25" customHeight="1" x14ac:dyDescent="0.25">
      <c r="A157" s="1356"/>
      <c r="B157" s="1329"/>
      <c r="C157" s="1258"/>
      <c r="D157" s="1214"/>
      <c r="E157" s="1363"/>
      <c r="F157" s="1344"/>
      <c r="G157" s="1214"/>
      <c r="H157" s="1215"/>
      <c r="I157" s="1349"/>
      <c r="J157" s="1340"/>
      <c r="K157" s="1363"/>
      <c r="L157" s="1246"/>
      <c r="M157" s="1207"/>
      <c r="N157" s="1208"/>
      <c r="O157" s="1206"/>
      <c r="P157" s="1347"/>
      <c r="Q157" s="1206"/>
      <c r="R157" s="93">
        <v>41330</v>
      </c>
      <c r="S157" s="127">
        <v>39026406.060000002</v>
      </c>
      <c r="T157" s="1210">
        <f t="shared" si="9"/>
        <v>30369198.410000026</v>
      </c>
      <c r="U157" s="1211" t="s">
        <v>2012</v>
      </c>
      <c r="V157" s="1212"/>
      <c r="W157" s="1213"/>
      <c r="X157" s="147"/>
    </row>
    <row r="158" spans="1:24" s="1353" customFormat="1" ht="29.25" customHeight="1" x14ac:dyDescent="0.25">
      <c r="A158" s="1356"/>
      <c r="B158" s="1329"/>
      <c r="C158" s="1258"/>
      <c r="D158" s="1214"/>
      <c r="E158" s="1363"/>
      <c r="F158" s="1344"/>
      <c r="G158" s="1214"/>
      <c r="H158" s="1215"/>
      <c r="I158" s="1349"/>
      <c r="J158" s="1340"/>
      <c r="K158" s="1363"/>
      <c r="L158" s="1246"/>
      <c r="M158" s="1207"/>
      <c r="N158" s="1208"/>
      <c r="O158" s="1206"/>
      <c r="P158" s="1347"/>
      <c r="Q158" s="1206"/>
      <c r="R158" s="1512">
        <v>41358</v>
      </c>
      <c r="S158" s="2296">
        <v>30369198.41</v>
      </c>
      <c r="T158" s="2297">
        <f t="shared" si="9"/>
        <v>0</v>
      </c>
      <c r="U158" s="1457" t="s">
        <v>2012</v>
      </c>
      <c r="V158" s="1">
        <v>41358</v>
      </c>
      <c r="W158" s="1248" t="s">
        <v>2114</v>
      </c>
      <c r="X158" s="147">
        <v>164629826.59</v>
      </c>
    </row>
    <row r="159" spans="1:24" s="1353" customFormat="1" ht="29.25" customHeight="1" x14ac:dyDescent="0.25">
      <c r="A159" s="1356"/>
      <c r="B159" s="1329"/>
      <c r="C159" s="1258"/>
      <c r="D159" s="1214"/>
      <c r="E159" s="1363"/>
      <c r="F159" s="1344"/>
      <c r="G159" s="1214"/>
      <c r="H159" s="1215"/>
      <c r="I159" s="1349"/>
      <c r="J159" s="1340"/>
      <c r="K159" s="1363"/>
      <c r="L159" s="1246"/>
      <c r="M159" s="1207"/>
      <c r="N159" s="1208"/>
      <c r="O159" s="1206"/>
      <c r="P159" s="1347"/>
      <c r="Q159" s="1206"/>
      <c r="R159" s="1521"/>
      <c r="S159" s="2306"/>
      <c r="T159" s="2327"/>
      <c r="U159" s="1508"/>
      <c r="V159" s="1">
        <v>41380</v>
      </c>
      <c r="W159" s="1248" t="s">
        <v>2114</v>
      </c>
      <c r="X159" s="147">
        <v>71462103.760000005</v>
      </c>
    </row>
    <row r="160" spans="1:24" s="1353" customFormat="1" ht="29.25" customHeight="1" x14ac:dyDescent="0.25">
      <c r="A160" s="1356"/>
      <c r="B160" s="1329"/>
      <c r="C160" s="1258"/>
      <c r="D160" s="1214"/>
      <c r="E160" s="1363"/>
      <c r="F160" s="1344"/>
      <c r="G160" s="1214"/>
      <c r="H160" s="1215"/>
      <c r="I160" s="1349"/>
      <c r="J160" s="1340"/>
      <c r="K160" s="1363"/>
      <c r="L160" s="1370"/>
      <c r="M160" s="1176"/>
      <c r="N160" s="1247"/>
      <c r="O160" s="1244"/>
      <c r="P160" s="1348"/>
      <c r="Q160" s="1244"/>
      <c r="R160" s="1513"/>
      <c r="S160" s="1927"/>
      <c r="T160" s="2298"/>
      <c r="U160" s="1458"/>
      <c r="V160" s="1">
        <v>41410</v>
      </c>
      <c r="W160" s="1248" t="s">
        <v>2114</v>
      </c>
      <c r="X160" s="147">
        <v>38536072.318826348</v>
      </c>
    </row>
    <row r="161" spans="1:24" s="1353" customFormat="1" ht="29.25" customHeight="1" x14ac:dyDescent="0.2">
      <c r="A161" s="1332">
        <v>2</v>
      </c>
      <c r="B161" s="1325">
        <v>40142</v>
      </c>
      <c r="C161" s="1257" t="s">
        <v>1272</v>
      </c>
      <c r="D161" s="1337" t="s">
        <v>875</v>
      </c>
      <c r="E161" s="1362" t="s">
        <v>876</v>
      </c>
      <c r="F161" s="1343" t="s">
        <v>86</v>
      </c>
      <c r="G161" s="1337" t="s">
        <v>1176</v>
      </c>
      <c r="H161" s="27">
        <v>2222222222.2199998</v>
      </c>
      <c r="I161" s="1335" t="s">
        <v>321</v>
      </c>
      <c r="J161" s="1330">
        <v>40259</v>
      </c>
      <c r="K161" s="1362">
        <v>6</v>
      </c>
      <c r="L161" s="1219">
        <v>2488875000</v>
      </c>
      <c r="M161" s="1217">
        <v>40375</v>
      </c>
      <c r="N161" s="1241"/>
      <c r="O161" s="1219">
        <v>949100000</v>
      </c>
      <c r="P161" s="1346"/>
      <c r="Q161" s="1250">
        <v>949000000</v>
      </c>
      <c r="R161" s="93">
        <v>41169</v>
      </c>
      <c r="S161" s="127">
        <v>149000000</v>
      </c>
      <c r="T161" s="1210">
        <f>Q161-S161</f>
        <v>800000000</v>
      </c>
      <c r="U161" s="11" t="s">
        <v>1176</v>
      </c>
      <c r="V161" s="1212"/>
      <c r="W161" s="1213"/>
      <c r="X161" s="147"/>
    </row>
    <row r="162" spans="1:24" s="1353" customFormat="1" ht="29.25" customHeight="1" x14ac:dyDescent="0.2">
      <c r="A162" s="1356"/>
      <c r="B162" s="1329"/>
      <c r="C162" s="1258"/>
      <c r="D162" s="1214"/>
      <c r="E162" s="1363"/>
      <c r="F162" s="1344"/>
      <c r="G162" s="1214"/>
      <c r="H162" s="1215"/>
      <c r="I162" s="1349"/>
      <c r="J162" s="1340"/>
      <c r="K162" s="1363"/>
      <c r="L162" s="1206"/>
      <c r="M162" s="1207"/>
      <c r="N162" s="1208"/>
      <c r="O162" s="1206"/>
      <c r="P162" s="1347"/>
      <c r="Q162" s="1206"/>
      <c r="R162" s="794">
        <v>41228</v>
      </c>
      <c r="S162" s="127">
        <v>119575515.52</v>
      </c>
      <c r="T162" s="1210">
        <f>T161-S162</f>
        <v>680424484.48000002</v>
      </c>
      <c r="U162" s="11" t="s">
        <v>1176</v>
      </c>
      <c r="V162" s="1212"/>
      <c r="W162" s="1213"/>
      <c r="X162" s="147"/>
    </row>
    <row r="163" spans="1:24" s="1353" customFormat="1" ht="29.25" customHeight="1" x14ac:dyDescent="0.2">
      <c r="A163" s="1356"/>
      <c r="B163" s="1329"/>
      <c r="C163" s="1258"/>
      <c r="D163" s="1214"/>
      <c r="E163" s="1363"/>
      <c r="F163" s="1344"/>
      <c r="G163" s="1214"/>
      <c r="H163" s="1215"/>
      <c r="I163" s="1349"/>
      <c r="J163" s="1340"/>
      <c r="K163" s="1363"/>
      <c r="L163" s="1206"/>
      <c r="M163" s="1207"/>
      <c r="N163" s="1208"/>
      <c r="O163" s="1206"/>
      <c r="P163" s="1347"/>
      <c r="Q163" s="1206"/>
      <c r="R163" s="794">
        <v>41233</v>
      </c>
      <c r="S163" s="127">
        <v>195000000</v>
      </c>
      <c r="T163" s="1210">
        <f>T162-S163</f>
        <v>485424484.48000002</v>
      </c>
      <c r="U163" s="11" t="s">
        <v>1176</v>
      </c>
      <c r="V163" s="1212"/>
      <c r="W163" s="1213"/>
      <c r="X163" s="147"/>
    </row>
    <row r="164" spans="1:24" s="1353" customFormat="1" ht="29.25" customHeight="1" x14ac:dyDescent="0.2">
      <c r="A164" s="1356"/>
      <c r="B164" s="1329"/>
      <c r="C164" s="1258"/>
      <c r="D164" s="1214"/>
      <c r="E164" s="1363"/>
      <c r="F164" s="1344"/>
      <c r="G164" s="1214"/>
      <c r="H164" s="1215"/>
      <c r="I164" s="1349"/>
      <c r="J164" s="1340"/>
      <c r="K164" s="1363"/>
      <c r="L164" s="1206"/>
      <c r="M164" s="1207"/>
      <c r="N164" s="1208"/>
      <c r="O164" s="1206"/>
      <c r="P164" s="1347"/>
      <c r="Q164" s="1206"/>
      <c r="R164" s="794">
        <v>41257</v>
      </c>
      <c r="S164" s="127">
        <v>47755767.210000001</v>
      </c>
      <c r="T164" s="1210">
        <f>T163-S164</f>
        <v>437668717.27000004</v>
      </c>
      <c r="U164" s="11" t="s">
        <v>1176</v>
      </c>
      <c r="V164" s="1212"/>
      <c r="W164" s="1213"/>
      <c r="X164" s="147"/>
    </row>
    <row r="165" spans="1:24" s="1353" customFormat="1" ht="29.25" customHeight="1" x14ac:dyDescent="0.2">
      <c r="A165" s="1356"/>
      <c r="B165" s="1329"/>
      <c r="C165" s="1258"/>
      <c r="D165" s="1214"/>
      <c r="E165" s="1363"/>
      <c r="F165" s="1344"/>
      <c r="G165" s="1214"/>
      <c r="H165" s="1215"/>
      <c r="I165" s="1349"/>
      <c r="J165" s="1340"/>
      <c r="K165" s="1363"/>
      <c r="L165" s="1206"/>
      <c r="M165" s="1207"/>
      <c r="N165" s="1208"/>
      <c r="O165" s="1206"/>
      <c r="P165" s="1347"/>
      <c r="Q165" s="1206"/>
      <c r="R165" s="794">
        <v>41289</v>
      </c>
      <c r="S165" s="127">
        <v>62456214.060000002</v>
      </c>
      <c r="T165" s="1210">
        <f>T164-S165</f>
        <v>375212503.21000004</v>
      </c>
      <c r="U165" s="11" t="s">
        <v>1176</v>
      </c>
      <c r="V165" s="1212"/>
      <c r="W165" s="1213"/>
      <c r="X165" s="147"/>
    </row>
    <row r="166" spans="1:24" s="1353" customFormat="1" ht="29.25" customHeight="1" x14ac:dyDescent="0.25">
      <c r="A166" s="1356"/>
      <c r="B166" s="1329"/>
      <c r="C166" s="1258"/>
      <c r="D166" s="1214"/>
      <c r="E166" s="1363"/>
      <c r="F166" s="1344"/>
      <c r="G166" s="1214"/>
      <c r="H166" s="1215"/>
      <c r="I166" s="1349"/>
      <c r="J166" s="1340"/>
      <c r="K166" s="1363"/>
      <c r="L166" s="1206"/>
      <c r="M166" s="1207"/>
      <c r="N166" s="1208"/>
      <c r="O166" s="1206"/>
      <c r="P166" s="1347"/>
      <c r="Q166" s="1206"/>
      <c r="R166" s="1512">
        <v>41298</v>
      </c>
      <c r="S166" s="2296">
        <v>375212503.20999998</v>
      </c>
      <c r="T166" s="2297">
        <f>T165-S166</f>
        <v>0</v>
      </c>
      <c r="U166" s="1475" t="s">
        <v>1336</v>
      </c>
      <c r="V166" s="1">
        <v>41380</v>
      </c>
      <c r="W166" s="1248" t="s">
        <v>2114</v>
      </c>
      <c r="X166" s="147">
        <v>7143339.7199999997</v>
      </c>
    </row>
    <row r="167" spans="1:24" s="1353" customFormat="1" ht="29.25" customHeight="1" x14ac:dyDescent="0.25">
      <c r="A167" s="1333"/>
      <c r="B167" s="1326"/>
      <c r="C167" s="1259"/>
      <c r="D167" s="1338"/>
      <c r="E167" s="1243"/>
      <c r="F167" s="1345"/>
      <c r="G167" s="1338"/>
      <c r="H167" s="206"/>
      <c r="I167" s="1336"/>
      <c r="J167" s="1331"/>
      <c r="K167" s="1243"/>
      <c r="L167" s="1244"/>
      <c r="M167" s="1176"/>
      <c r="N167" s="1247"/>
      <c r="O167" s="1244"/>
      <c r="P167" s="1348"/>
      <c r="Q167" s="1244"/>
      <c r="R167" s="1513"/>
      <c r="S167" s="1927"/>
      <c r="T167" s="2298"/>
      <c r="U167" s="1476"/>
      <c r="V167" s="1">
        <v>41410</v>
      </c>
      <c r="W167" s="1248" t="s">
        <v>2114</v>
      </c>
      <c r="X167" s="147">
        <v>963411.44202934124</v>
      </c>
    </row>
    <row r="168" spans="1:24" s="1353" customFormat="1" ht="29.25" customHeight="1" x14ac:dyDescent="0.25">
      <c r="A168" s="1356">
        <v>1</v>
      </c>
      <c r="B168" s="1329">
        <v>40165</v>
      </c>
      <c r="C168" s="1258" t="s">
        <v>1299</v>
      </c>
      <c r="D168" s="1214" t="s">
        <v>875</v>
      </c>
      <c r="E168" s="1363" t="s">
        <v>876</v>
      </c>
      <c r="F168" s="1344" t="s">
        <v>86</v>
      </c>
      <c r="G168" s="1214" t="s">
        <v>1177</v>
      </c>
      <c r="H168" s="1215">
        <v>1111111111.1099999</v>
      </c>
      <c r="I168" s="1349" t="s">
        <v>321</v>
      </c>
      <c r="J168" s="1340">
        <v>40259</v>
      </c>
      <c r="K168" s="1363">
        <v>6</v>
      </c>
      <c r="L168" s="1206">
        <v>1244437500</v>
      </c>
      <c r="M168" s="1207">
        <v>40375</v>
      </c>
      <c r="N168" s="1208"/>
      <c r="O168" s="1206">
        <v>1160784100</v>
      </c>
      <c r="P168" s="1347"/>
      <c r="Q168" s="1209">
        <v>555904632.70000005</v>
      </c>
      <c r="R168" s="794">
        <v>40739</v>
      </c>
      <c r="S168" s="127">
        <v>39499802.5</v>
      </c>
      <c r="T168" s="1249">
        <f>Q168-S168</f>
        <v>516404830.20000005</v>
      </c>
      <c r="U168" s="1211" t="s">
        <v>2012</v>
      </c>
      <c r="V168" s="1212"/>
      <c r="W168" s="1213"/>
      <c r="X168" s="147"/>
    </row>
    <row r="169" spans="1:24" s="1353" customFormat="1" ht="29.25" customHeight="1" x14ac:dyDescent="0.25">
      <c r="A169" s="1356"/>
      <c r="B169" s="1329"/>
      <c r="C169" s="1258"/>
      <c r="D169" s="1214"/>
      <c r="E169" s="1363"/>
      <c r="F169" s="1344"/>
      <c r="G169" s="1214"/>
      <c r="H169" s="1215"/>
      <c r="I169" s="1349"/>
      <c r="J169" s="1340"/>
      <c r="K169" s="1363"/>
      <c r="L169" s="1206"/>
      <c r="M169" s="1207"/>
      <c r="N169" s="1208"/>
      <c r="O169" s="1206"/>
      <c r="P169" s="1347"/>
      <c r="Q169" s="1209"/>
      <c r="R169" s="794">
        <v>40982</v>
      </c>
      <c r="S169" s="127">
        <v>39387753.479999997</v>
      </c>
      <c r="T169" s="1249">
        <f t="shared" ref="T169:T175" si="10">T168-S169</f>
        <v>477017076.72000003</v>
      </c>
      <c r="U169" s="1211" t="s">
        <v>2012</v>
      </c>
      <c r="V169" s="1212"/>
      <c r="W169" s="1213"/>
      <c r="X169" s="147"/>
    </row>
    <row r="170" spans="1:24" s="1353" customFormat="1" ht="29.25" customHeight="1" x14ac:dyDescent="0.25">
      <c r="A170" s="1356"/>
      <c r="B170" s="1329"/>
      <c r="C170" s="1258"/>
      <c r="D170" s="1214"/>
      <c r="E170" s="1363"/>
      <c r="F170" s="1344"/>
      <c r="G170" s="1214"/>
      <c r="H170" s="1215"/>
      <c r="I170" s="1349"/>
      <c r="J170" s="1340"/>
      <c r="K170" s="1363"/>
      <c r="L170" s="1206"/>
      <c r="M170" s="1207"/>
      <c r="N170" s="1208"/>
      <c r="O170" s="1206"/>
      <c r="P170" s="1347"/>
      <c r="Q170" s="1209"/>
      <c r="R170" s="93">
        <v>41169</v>
      </c>
      <c r="S170" s="127">
        <v>22111961.190000001</v>
      </c>
      <c r="T170" s="1249">
        <f t="shared" si="10"/>
        <v>454905115.53000003</v>
      </c>
      <c r="U170" s="1211" t="s">
        <v>2012</v>
      </c>
      <c r="V170" s="1212"/>
      <c r="W170" s="1213"/>
      <c r="X170" s="147"/>
    </row>
    <row r="171" spans="1:24" s="1353" customFormat="1" ht="29.25" customHeight="1" x14ac:dyDescent="0.25">
      <c r="A171" s="1356"/>
      <c r="B171" s="1329"/>
      <c r="C171" s="1258"/>
      <c r="D171" s="1214"/>
      <c r="E171" s="1363"/>
      <c r="F171" s="1344"/>
      <c r="G171" s="1214"/>
      <c r="H171" s="1215"/>
      <c r="I171" s="1349"/>
      <c r="J171" s="1340"/>
      <c r="K171" s="1363"/>
      <c r="L171" s="1206"/>
      <c r="M171" s="1207"/>
      <c r="N171" s="1208"/>
      <c r="O171" s="1206"/>
      <c r="P171" s="1347"/>
      <c r="Q171" s="1209"/>
      <c r="R171" s="93">
        <v>41197</v>
      </c>
      <c r="S171" s="127">
        <v>32496971.82</v>
      </c>
      <c r="T171" s="1249">
        <f t="shared" si="10"/>
        <v>422408143.71000004</v>
      </c>
      <c r="U171" s="1211" t="s">
        <v>2136</v>
      </c>
      <c r="V171" s="1212"/>
      <c r="W171" s="1213"/>
      <c r="X171" s="147"/>
    </row>
    <row r="172" spans="1:24" s="1353" customFormat="1" ht="29.25" customHeight="1" x14ac:dyDescent="0.25">
      <c r="A172" s="1356"/>
      <c r="B172" s="1329"/>
      <c r="C172" s="1258"/>
      <c r="D172" s="1214"/>
      <c r="E172" s="1363"/>
      <c r="F172" s="1344"/>
      <c r="G172" s="1214"/>
      <c r="H172" s="1215"/>
      <c r="I172" s="1349"/>
      <c r="J172" s="1340"/>
      <c r="K172" s="1363"/>
      <c r="L172" s="1206"/>
      <c r="M172" s="1207"/>
      <c r="N172" s="1208"/>
      <c r="O172" s="1206"/>
      <c r="P172" s="1347"/>
      <c r="Q172" s="1209"/>
      <c r="R172" s="93">
        <v>41228</v>
      </c>
      <c r="S172" s="127">
        <v>111539535.92</v>
      </c>
      <c r="T172" s="1249">
        <f t="shared" si="10"/>
        <v>310868607.79000002</v>
      </c>
      <c r="U172" s="1211" t="s">
        <v>2136</v>
      </c>
      <c r="V172" s="1212"/>
      <c r="W172" s="1213"/>
      <c r="X172" s="147"/>
    </row>
    <row r="173" spans="1:24" s="1353" customFormat="1" ht="29.25" customHeight="1" x14ac:dyDescent="0.25">
      <c r="A173" s="1356"/>
      <c r="B173" s="1329"/>
      <c r="C173" s="1258"/>
      <c r="D173" s="1214"/>
      <c r="E173" s="1363"/>
      <c r="F173" s="1344"/>
      <c r="G173" s="1214"/>
      <c r="H173" s="1215"/>
      <c r="I173" s="1349"/>
      <c r="J173" s="1340"/>
      <c r="K173" s="1363"/>
      <c r="L173" s="1206"/>
      <c r="M173" s="1207"/>
      <c r="N173" s="1208"/>
      <c r="O173" s="1206"/>
      <c r="P173" s="1347"/>
      <c r="Q173" s="1209"/>
      <c r="R173" s="93">
        <v>41257</v>
      </c>
      <c r="S173" s="127">
        <v>55540026.450000003</v>
      </c>
      <c r="T173" s="1249">
        <f t="shared" si="10"/>
        <v>255328581.34000003</v>
      </c>
      <c r="U173" s="1211" t="s">
        <v>2012</v>
      </c>
      <c r="V173" s="1212"/>
      <c r="W173" s="1213"/>
      <c r="X173" s="147"/>
    </row>
    <row r="174" spans="1:24" s="1353" customFormat="1" ht="29.25" customHeight="1" x14ac:dyDescent="0.25">
      <c r="A174" s="1356"/>
      <c r="B174" s="1329"/>
      <c r="C174" s="1258"/>
      <c r="D174" s="1214"/>
      <c r="E174" s="1363"/>
      <c r="F174" s="1344"/>
      <c r="G174" s="1214"/>
      <c r="H174" s="1215"/>
      <c r="I174" s="1349"/>
      <c r="J174" s="1340"/>
      <c r="K174" s="1363"/>
      <c r="L174" s="1206"/>
      <c r="M174" s="1207"/>
      <c r="N174" s="1208"/>
      <c r="O174" s="1206"/>
      <c r="P174" s="1347"/>
      <c r="Q174" s="1209"/>
      <c r="R174" s="93">
        <v>41289</v>
      </c>
      <c r="S174" s="127">
        <v>14849910.119999999</v>
      </c>
      <c r="T174" s="1249">
        <f t="shared" si="10"/>
        <v>240478671.22000003</v>
      </c>
      <c r="U174" s="1211" t="s">
        <v>2012</v>
      </c>
      <c r="V174" s="1212"/>
      <c r="W174" s="1213"/>
      <c r="X174" s="147"/>
    </row>
    <row r="175" spans="1:24" s="1353" customFormat="1" ht="29.25" customHeight="1" x14ac:dyDescent="0.25">
      <c r="A175" s="1356"/>
      <c r="B175" s="1329"/>
      <c r="C175" s="1258"/>
      <c r="D175" s="1214"/>
      <c r="E175" s="1363"/>
      <c r="F175" s="1344"/>
      <c r="G175" s="1214"/>
      <c r="H175" s="1215"/>
      <c r="I175" s="1349"/>
      <c r="J175" s="1340"/>
      <c r="K175" s="1363"/>
      <c r="L175" s="1206"/>
      <c r="M175" s="1207"/>
      <c r="N175" s="1208"/>
      <c r="O175" s="1206"/>
      <c r="P175" s="1347"/>
      <c r="Q175" s="1209"/>
      <c r="R175" s="93">
        <v>41376</v>
      </c>
      <c r="S175" s="127">
        <v>18268328.07</v>
      </c>
      <c r="T175" s="1249">
        <f t="shared" si="10"/>
        <v>222210343.15000004</v>
      </c>
      <c r="U175" s="1211" t="s">
        <v>2012</v>
      </c>
      <c r="V175" s="1212"/>
      <c r="W175" s="1213"/>
      <c r="X175" s="147"/>
    </row>
    <row r="176" spans="1:24" s="1353" customFormat="1" ht="29.25" customHeight="1" x14ac:dyDescent="0.25">
      <c r="A176" s="1356"/>
      <c r="B176" s="1329"/>
      <c r="C176" s="1258"/>
      <c r="D176" s="1214"/>
      <c r="E176" s="1363"/>
      <c r="F176" s="1344"/>
      <c r="G176" s="1214"/>
      <c r="H176" s="1215"/>
      <c r="I176" s="1349"/>
      <c r="J176" s="1340"/>
      <c r="K176" s="1363"/>
      <c r="L176" s="1206"/>
      <c r="M176" s="1207"/>
      <c r="N176" s="1208"/>
      <c r="O176" s="1206"/>
      <c r="P176" s="1347"/>
      <c r="Q176" s="1209"/>
      <c r="R176" s="93">
        <v>41408</v>
      </c>
      <c r="S176" s="127">
        <v>70605972.790000007</v>
      </c>
      <c r="T176" s="1249">
        <f>T175-S176</f>
        <v>151604370.36000001</v>
      </c>
      <c r="U176" s="1211" t="s">
        <v>2012</v>
      </c>
      <c r="V176" s="1212"/>
      <c r="W176" s="1213"/>
      <c r="X176" s="147"/>
    </row>
    <row r="177" spans="1:24" s="1353" customFormat="1" ht="29.25" customHeight="1" x14ac:dyDescent="0.25">
      <c r="A177" s="1356"/>
      <c r="B177" s="1329"/>
      <c r="C177" s="1258"/>
      <c r="D177" s="1214"/>
      <c r="E177" s="1363"/>
      <c r="F177" s="1344"/>
      <c r="G177" s="1214"/>
      <c r="H177" s="1215"/>
      <c r="I177" s="1349"/>
      <c r="J177" s="1340"/>
      <c r="K177" s="1363"/>
      <c r="L177" s="1206"/>
      <c r="M177" s="1207"/>
      <c r="N177" s="1208"/>
      <c r="O177" s="1206"/>
      <c r="P177" s="1347"/>
      <c r="Q177" s="1209"/>
      <c r="R177" s="93">
        <v>41422</v>
      </c>
      <c r="S177" s="127">
        <v>119769362.41</v>
      </c>
      <c r="T177" s="1249">
        <f>T176-S177</f>
        <v>31835007.950000018</v>
      </c>
      <c r="U177" s="1211" t="s">
        <v>2012</v>
      </c>
      <c r="V177" s="1212"/>
      <c r="W177" s="1213"/>
      <c r="X177" s="147"/>
    </row>
    <row r="178" spans="1:24" s="1353" customFormat="1" ht="29.25" customHeight="1" x14ac:dyDescent="0.25">
      <c r="A178" s="1356"/>
      <c r="B178" s="1329"/>
      <c r="C178" s="1258"/>
      <c r="D178" s="1214"/>
      <c r="E178" s="1363"/>
      <c r="F178" s="1344"/>
      <c r="G178" s="1214"/>
      <c r="H178" s="1215"/>
      <c r="I178" s="1349"/>
      <c r="J178" s="1340"/>
      <c r="K178" s="1363"/>
      <c r="L178" s="1206"/>
      <c r="M178" s="1207"/>
      <c r="N178" s="1208"/>
      <c r="O178" s="1206"/>
      <c r="P178" s="1347"/>
      <c r="Q178" s="1209"/>
      <c r="R178" s="1512">
        <v>41428</v>
      </c>
      <c r="S178" s="2296">
        <v>31835007.949999999</v>
      </c>
      <c r="T178" s="2303">
        <f>T177-S178</f>
        <v>0</v>
      </c>
      <c r="U178" s="1457" t="s">
        <v>2012</v>
      </c>
      <c r="V178" s="1">
        <v>41428</v>
      </c>
      <c r="W178" s="1248" t="s">
        <v>2114</v>
      </c>
      <c r="X178" s="147">
        <v>46575749.990000002</v>
      </c>
    </row>
    <row r="179" spans="1:24" s="1353" customFormat="1" ht="29.25" customHeight="1" x14ac:dyDescent="0.25">
      <c r="A179" s="1356"/>
      <c r="B179" s="1329"/>
      <c r="C179" s="1258"/>
      <c r="D179" s="1214"/>
      <c r="E179" s="1363"/>
      <c r="F179" s="1344"/>
      <c r="G179" s="1214"/>
      <c r="H179" s="1215"/>
      <c r="I179" s="1349"/>
      <c r="J179" s="1340"/>
      <c r="K179" s="1363"/>
      <c r="L179" s="1206"/>
      <c r="M179" s="1207"/>
      <c r="N179" s="1208"/>
      <c r="O179" s="1206"/>
      <c r="P179" s="1347"/>
      <c r="Q179" s="1209"/>
      <c r="R179" s="1521"/>
      <c r="S179" s="2306"/>
      <c r="T179" s="2304"/>
      <c r="U179" s="1508"/>
      <c r="V179" s="1">
        <v>41439</v>
      </c>
      <c r="W179" s="1248" t="s">
        <v>2114</v>
      </c>
      <c r="X179" s="147">
        <v>54999725</v>
      </c>
    </row>
    <row r="180" spans="1:24" s="1353" customFormat="1" ht="29.25" customHeight="1" x14ac:dyDescent="0.25">
      <c r="A180" s="1356"/>
      <c r="B180" s="1329"/>
      <c r="C180" s="1258"/>
      <c r="D180" s="1214"/>
      <c r="E180" s="1363"/>
      <c r="F180" s="1344"/>
      <c r="G180" s="1214"/>
      <c r="H180" s="1215"/>
      <c r="I180" s="1349"/>
      <c r="J180" s="1340"/>
      <c r="K180" s="1363"/>
      <c r="L180" s="1206"/>
      <c r="M180" s="1207"/>
      <c r="N180" s="1208"/>
      <c r="O180" s="1206"/>
      <c r="P180" s="1347"/>
      <c r="Q180" s="1209"/>
      <c r="R180" s="1521"/>
      <c r="S180" s="2306"/>
      <c r="T180" s="2304"/>
      <c r="U180" s="1508"/>
      <c r="V180" s="1">
        <v>41449</v>
      </c>
      <c r="W180" s="1248" t="s">
        <v>2114</v>
      </c>
      <c r="X180" s="147">
        <v>27999859.99783726</v>
      </c>
    </row>
    <row r="181" spans="1:24" s="1353" customFormat="1" ht="29.25" customHeight="1" x14ac:dyDescent="0.25">
      <c r="A181" s="1356"/>
      <c r="B181" s="1329"/>
      <c r="C181" s="1258"/>
      <c r="D181" s="1214"/>
      <c r="E181" s="1363"/>
      <c r="F181" s="1344"/>
      <c r="G181" s="1214"/>
      <c r="H181" s="1215"/>
      <c r="I181" s="1349"/>
      <c r="J181" s="1340"/>
      <c r="K181" s="1363"/>
      <c r="L181" s="1206"/>
      <c r="M181" s="1207"/>
      <c r="N181" s="1208"/>
      <c r="O181" s="1206"/>
      <c r="P181" s="1347"/>
      <c r="Q181" s="1209"/>
      <c r="R181" s="1513"/>
      <c r="S181" s="1927"/>
      <c r="T181" s="2305"/>
      <c r="U181" s="1458"/>
      <c r="V181" s="1">
        <v>41451</v>
      </c>
      <c r="W181" s="1248" t="s">
        <v>2114</v>
      </c>
      <c r="X181" s="147">
        <v>11749941.25</v>
      </c>
    </row>
    <row r="182" spans="1:24" s="1353" customFormat="1" ht="29.25" customHeight="1" x14ac:dyDescent="0.2">
      <c r="A182" s="1332">
        <v>2</v>
      </c>
      <c r="B182" s="1325">
        <v>40165</v>
      </c>
      <c r="C182" s="1257" t="s">
        <v>1299</v>
      </c>
      <c r="D182" s="1337" t="s">
        <v>875</v>
      </c>
      <c r="E182" s="1362" t="s">
        <v>876</v>
      </c>
      <c r="F182" s="1343" t="s">
        <v>86</v>
      </c>
      <c r="G182" s="1337" t="s">
        <v>1176</v>
      </c>
      <c r="H182" s="27">
        <v>2222222222.2199998</v>
      </c>
      <c r="I182" s="1335" t="s">
        <v>321</v>
      </c>
      <c r="J182" s="1330">
        <v>40259</v>
      </c>
      <c r="K182" s="1362">
        <v>6</v>
      </c>
      <c r="L182" s="1371">
        <v>2488875000</v>
      </c>
      <c r="M182" s="1217">
        <v>40375</v>
      </c>
      <c r="N182" s="1241"/>
      <c r="O182" s="1219">
        <v>2321568200</v>
      </c>
      <c r="P182" s="1346"/>
      <c r="Q182" s="1250">
        <v>1111000000</v>
      </c>
      <c r="R182" s="93">
        <v>40739</v>
      </c>
      <c r="S182" s="127">
        <v>79000000</v>
      </c>
      <c r="T182" s="1210">
        <f>Q182-S182</f>
        <v>1032000000</v>
      </c>
      <c r="U182" s="11" t="s">
        <v>1176</v>
      </c>
      <c r="V182" s="1212"/>
      <c r="W182" s="1213"/>
      <c r="X182" s="147"/>
    </row>
    <row r="183" spans="1:24" s="1353" customFormat="1" ht="29.25" customHeight="1" x14ac:dyDescent="0.2">
      <c r="A183" s="1356"/>
      <c r="B183" s="1329"/>
      <c r="C183" s="1258"/>
      <c r="D183" s="1214"/>
      <c r="E183" s="1363"/>
      <c r="F183" s="1344"/>
      <c r="G183" s="1214"/>
      <c r="H183" s="1215"/>
      <c r="I183" s="1349"/>
      <c r="J183" s="1340"/>
      <c r="K183" s="1363"/>
      <c r="L183" s="1246"/>
      <c r="M183" s="1207"/>
      <c r="N183" s="1208"/>
      <c r="O183" s="1206"/>
      <c r="P183" s="1347"/>
      <c r="Q183" s="1206"/>
      <c r="R183" s="93">
        <v>40982</v>
      </c>
      <c r="S183" s="127">
        <v>78775900.840000004</v>
      </c>
      <c r="T183" s="1210">
        <f t="shared" ref="T183:T188" si="11">T182-S183</f>
        <v>953224099.15999997</v>
      </c>
      <c r="U183" s="11" t="s">
        <v>1176</v>
      </c>
      <c r="V183" s="1212"/>
      <c r="W183" s="1213"/>
      <c r="X183" s="147"/>
    </row>
    <row r="184" spans="1:24" s="1353" customFormat="1" ht="31.5" customHeight="1" x14ac:dyDescent="0.2">
      <c r="A184" s="1356"/>
      <c r="B184" s="1329"/>
      <c r="C184" s="1258"/>
      <c r="D184" s="1214"/>
      <c r="E184" s="1363"/>
      <c r="F184" s="1344"/>
      <c r="G184" s="1214"/>
      <c r="H184" s="1215"/>
      <c r="I184" s="1349"/>
      <c r="J184" s="1340"/>
      <c r="K184" s="1363"/>
      <c r="L184" s="1246"/>
      <c r="M184" s="1207"/>
      <c r="N184" s="1208"/>
      <c r="O184" s="1206"/>
      <c r="P184" s="1347"/>
      <c r="Q184" s="1206"/>
      <c r="R184" s="794">
        <v>41169</v>
      </c>
      <c r="S184" s="147">
        <v>44224143.5</v>
      </c>
      <c r="T184" s="1254">
        <f t="shared" si="11"/>
        <v>908999955.65999997</v>
      </c>
      <c r="U184" s="1260" t="s">
        <v>1176</v>
      </c>
      <c r="V184" s="1261"/>
      <c r="W184" s="1352"/>
      <c r="X184" s="147"/>
    </row>
    <row r="185" spans="1:24" s="1353" customFormat="1" ht="31.5" customHeight="1" x14ac:dyDescent="0.2">
      <c r="A185" s="1356"/>
      <c r="B185" s="1329"/>
      <c r="C185" s="1258"/>
      <c r="D185" s="1214"/>
      <c r="E185" s="1363"/>
      <c r="F185" s="1344"/>
      <c r="G185" s="1214"/>
      <c r="H185" s="1215"/>
      <c r="I185" s="1349"/>
      <c r="J185" s="1340"/>
      <c r="K185" s="1363"/>
      <c r="L185" s="1246"/>
      <c r="M185" s="1207"/>
      <c r="N185" s="1208"/>
      <c r="O185" s="1206"/>
      <c r="P185" s="1347"/>
      <c r="Q185" s="230"/>
      <c r="R185" s="1262">
        <v>41197</v>
      </c>
      <c r="S185" s="1263">
        <v>64994268.609999999</v>
      </c>
      <c r="T185" s="1264">
        <f t="shared" si="11"/>
        <v>844005687.04999995</v>
      </c>
      <c r="U185" s="1265" t="s">
        <v>1176</v>
      </c>
      <c r="V185" s="1236"/>
      <c r="W185" s="1266"/>
      <c r="X185" s="147"/>
    </row>
    <row r="186" spans="1:24" s="1353" customFormat="1" ht="31.5" customHeight="1" x14ac:dyDescent="0.2">
      <c r="A186" s="1356"/>
      <c r="B186" s="1329"/>
      <c r="C186" s="1258"/>
      <c r="D186" s="1214"/>
      <c r="E186" s="1363"/>
      <c r="F186" s="1344"/>
      <c r="G186" s="1214"/>
      <c r="H186" s="1215"/>
      <c r="I186" s="1349"/>
      <c r="J186" s="1340"/>
      <c r="K186" s="1363"/>
      <c r="L186" s="1246"/>
      <c r="M186" s="1207"/>
      <c r="N186" s="1208"/>
      <c r="O186" s="1206"/>
      <c r="P186" s="1347"/>
      <c r="Q186" s="1206"/>
      <c r="R186" s="871">
        <v>41228</v>
      </c>
      <c r="S186" s="1267">
        <v>223080187.22999999</v>
      </c>
      <c r="T186" s="1264">
        <f t="shared" si="11"/>
        <v>620925499.81999993</v>
      </c>
      <c r="U186" s="1265" t="s">
        <v>1176</v>
      </c>
      <c r="V186" s="1178"/>
      <c r="W186" s="1351"/>
      <c r="X186" s="147"/>
    </row>
    <row r="187" spans="1:24" s="1353" customFormat="1" ht="31.5" customHeight="1" x14ac:dyDescent="0.2">
      <c r="A187" s="1363"/>
      <c r="B187" s="1329"/>
      <c r="C187" s="1258"/>
      <c r="D187" s="1214"/>
      <c r="E187" s="1363"/>
      <c r="F187" s="1344"/>
      <c r="G187" s="1214"/>
      <c r="H187" s="1347"/>
      <c r="I187" s="1341"/>
      <c r="J187" s="1340"/>
      <c r="K187" s="1363"/>
      <c r="L187" s="1246"/>
      <c r="M187" s="1207"/>
      <c r="N187" s="1347"/>
      <c r="O187" s="1246"/>
      <c r="P187" s="1268"/>
      <c r="Q187" s="1246"/>
      <c r="R187" s="1184">
        <v>41257</v>
      </c>
      <c r="S187" s="1267">
        <v>111080608.3</v>
      </c>
      <c r="T187" s="1264">
        <f t="shared" si="11"/>
        <v>509844891.51999992</v>
      </c>
      <c r="U187" s="1265" t="s">
        <v>1176</v>
      </c>
      <c r="V187" s="1178"/>
      <c r="W187" s="1351"/>
      <c r="X187" s="147"/>
    </row>
    <row r="188" spans="1:24" s="1353" customFormat="1" ht="31.5" customHeight="1" x14ac:dyDescent="0.2">
      <c r="A188" s="1356"/>
      <c r="B188" s="1329"/>
      <c r="C188" s="1258"/>
      <c r="D188" s="1214"/>
      <c r="E188" s="1363"/>
      <c r="F188" s="1344"/>
      <c r="G188" s="1214"/>
      <c r="H188" s="1347"/>
      <c r="I188" s="1349"/>
      <c r="J188" s="1340"/>
      <c r="K188" s="1363"/>
      <c r="L188" s="1246"/>
      <c r="M188" s="1207"/>
      <c r="N188" s="1347"/>
      <c r="O188" s="1246"/>
      <c r="P188" s="1208"/>
      <c r="Q188" s="1246"/>
      <c r="R188" s="1269">
        <v>41289</v>
      </c>
      <c r="S188" s="1270">
        <v>89099906.219999999</v>
      </c>
      <c r="T188" s="1264">
        <f t="shared" si="11"/>
        <v>420744985.29999995</v>
      </c>
      <c r="U188" s="1265" t="s">
        <v>1176</v>
      </c>
      <c r="V188" s="1271"/>
      <c r="W188" s="1351"/>
      <c r="X188" s="147"/>
    </row>
    <row r="189" spans="1:24" s="1353" customFormat="1" ht="31.5" customHeight="1" x14ac:dyDescent="0.2">
      <c r="A189" s="1356"/>
      <c r="B189" s="1329"/>
      <c r="C189" s="1258"/>
      <c r="D189" s="1214"/>
      <c r="E189" s="1363"/>
      <c r="F189" s="1344"/>
      <c r="G189" s="1214"/>
      <c r="H189" s="1347"/>
      <c r="I189" s="1341"/>
      <c r="J189" s="1360"/>
      <c r="K189" s="1363"/>
      <c r="L189" s="1246"/>
      <c r="M189" s="1272"/>
      <c r="N189" s="1347"/>
      <c r="O189" s="1246"/>
      <c r="P189" s="1208"/>
      <c r="Q189" s="1246"/>
      <c r="R189" s="1269">
        <v>41376</v>
      </c>
      <c r="S189" s="1270">
        <v>109610516.45</v>
      </c>
      <c r="T189" s="1264">
        <f>T188-S189</f>
        <v>311134468.84999996</v>
      </c>
      <c r="U189" s="1265" t="s">
        <v>1176</v>
      </c>
      <c r="V189" s="1271"/>
      <c r="W189" s="1351"/>
      <c r="X189" s="625"/>
    </row>
    <row r="190" spans="1:24" s="1353" customFormat="1" ht="31.5" customHeight="1" x14ac:dyDescent="0.25">
      <c r="A190" s="1363"/>
      <c r="B190" s="1329"/>
      <c r="C190" s="1258"/>
      <c r="D190" s="1214"/>
      <c r="E190" s="1363"/>
      <c r="F190" s="1344"/>
      <c r="G190" s="1214"/>
      <c r="H190" s="1347"/>
      <c r="I190" s="1341"/>
      <c r="J190" s="1360"/>
      <c r="K190" s="1363"/>
      <c r="L190" s="1246"/>
      <c r="M190" s="1272"/>
      <c r="N190" s="1347"/>
      <c r="O190" s="1246"/>
      <c r="P190" s="1208"/>
      <c r="Q190" s="1246"/>
      <c r="R190" s="1512">
        <v>41408</v>
      </c>
      <c r="S190" s="2296">
        <v>311134468.85000002</v>
      </c>
      <c r="T190" s="2297">
        <f>T189-S190</f>
        <v>0</v>
      </c>
      <c r="U190" s="1475" t="s">
        <v>1336</v>
      </c>
      <c r="V190" s="1273">
        <v>41422</v>
      </c>
      <c r="W190" s="202" t="s">
        <v>2114</v>
      </c>
      <c r="X190" s="1323">
        <v>444393.06</v>
      </c>
    </row>
    <row r="191" spans="1:24" s="1353" customFormat="1" ht="31.5" customHeight="1" x14ac:dyDescent="0.25">
      <c r="A191" s="1363"/>
      <c r="B191" s="1329"/>
      <c r="C191" s="1258"/>
      <c r="D191" s="1214"/>
      <c r="E191" s="1363"/>
      <c r="F191" s="1344"/>
      <c r="G191" s="1214"/>
      <c r="H191" s="1347"/>
      <c r="I191" s="1341"/>
      <c r="J191" s="1360"/>
      <c r="K191" s="1363"/>
      <c r="L191" s="1246"/>
      <c r="M191" s="1272"/>
      <c r="N191" s="1347"/>
      <c r="O191" s="1246"/>
      <c r="P191" s="1208"/>
      <c r="Q191" s="1246"/>
      <c r="R191" s="1521"/>
      <c r="S191" s="2306"/>
      <c r="T191" s="2327"/>
      <c r="U191" s="1490"/>
      <c r="V191" s="1269">
        <v>41428</v>
      </c>
      <c r="W191" s="1274" t="s">
        <v>2114</v>
      </c>
      <c r="X191" s="1323">
        <v>1960288.55</v>
      </c>
    </row>
    <row r="192" spans="1:24" s="1353" customFormat="1" ht="31.5" customHeight="1" x14ac:dyDescent="0.25">
      <c r="A192" s="1363"/>
      <c r="B192" s="1329"/>
      <c r="C192" s="1258"/>
      <c r="D192" s="1214"/>
      <c r="E192" s="1363"/>
      <c r="F192" s="1344"/>
      <c r="G192" s="1214"/>
      <c r="H192" s="1347"/>
      <c r="I192" s="1341"/>
      <c r="J192" s="1360"/>
      <c r="K192" s="1363"/>
      <c r="L192" s="1246"/>
      <c r="M192" s="1272"/>
      <c r="N192" s="1347"/>
      <c r="O192" s="1246"/>
      <c r="P192" s="1208"/>
      <c r="Q192" s="1246"/>
      <c r="R192" s="1521"/>
      <c r="S192" s="2306"/>
      <c r="T192" s="2327"/>
      <c r="U192" s="1490"/>
      <c r="V192" s="1">
        <v>41439</v>
      </c>
      <c r="W192" s="202" t="s">
        <v>2114</v>
      </c>
      <c r="X192" s="1323">
        <v>1375006.88</v>
      </c>
    </row>
    <row r="193" spans="1:25" s="1353" customFormat="1" ht="31.5" customHeight="1" x14ac:dyDescent="0.25">
      <c r="A193" s="1363"/>
      <c r="B193" s="1329"/>
      <c r="C193" s="1258"/>
      <c r="D193" s="1214"/>
      <c r="E193" s="1363"/>
      <c r="F193" s="1344"/>
      <c r="G193" s="1214"/>
      <c r="H193" s="1347"/>
      <c r="I193" s="1341"/>
      <c r="J193" s="1360"/>
      <c r="K193" s="1363"/>
      <c r="L193" s="1246"/>
      <c r="M193" s="1272"/>
      <c r="N193" s="1347"/>
      <c r="O193" s="1246"/>
      <c r="P193" s="1208"/>
      <c r="Q193" s="1246"/>
      <c r="R193" s="1521"/>
      <c r="S193" s="2306"/>
      <c r="T193" s="2327"/>
      <c r="U193" s="1490"/>
      <c r="V193" s="1">
        <v>41449</v>
      </c>
      <c r="W193" s="202" t="s">
        <v>2114</v>
      </c>
      <c r="X193" s="1323">
        <v>700003.5000540684</v>
      </c>
    </row>
    <row r="194" spans="1:25" s="1353" customFormat="1" ht="31.5" customHeight="1" thickBot="1" x14ac:dyDescent="0.3">
      <c r="A194" s="1364"/>
      <c r="B194" s="1366"/>
      <c r="C194" s="1275"/>
      <c r="D194" s="1276"/>
      <c r="E194" s="1364"/>
      <c r="F194" s="1367"/>
      <c r="G194" s="1276"/>
      <c r="H194" s="159"/>
      <c r="I194" s="1365"/>
      <c r="J194" s="1361"/>
      <c r="K194" s="1364"/>
      <c r="L194" s="1277"/>
      <c r="M194" s="1278"/>
      <c r="N194" s="159"/>
      <c r="O194" s="1277"/>
      <c r="P194" s="1279"/>
      <c r="Q194" s="1277"/>
      <c r="R194" s="2330"/>
      <c r="S194" s="2331"/>
      <c r="T194" s="2332"/>
      <c r="U194" s="2333"/>
      <c r="V194" s="1373">
        <v>41451</v>
      </c>
      <c r="W194" s="1374" t="s">
        <v>2114</v>
      </c>
      <c r="X194" s="1375">
        <v>293751.46999999997</v>
      </c>
    </row>
    <row r="195" spans="1:25" s="1353" customFormat="1" ht="14.25" x14ac:dyDescent="0.2">
      <c r="F195" s="1355"/>
      <c r="H195" s="1148"/>
      <c r="I195" s="5"/>
      <c r="J195" s="5"/>
      <c r="K195" s="5"/>
      <c r="L195" s="1148"/>
      <c r="M195" s="1148"/>
      <c r="N195" s="1148"/>
      <c r="O195" s="1148"/>
      <c r="P195" s="1148"/>
      <c r="Q195" s="1148"/>
      <c r="S195" s="1148"/>
    </row>
    <row r="196" spans="1:25" s="1353" customFormat="1" ht="14.25" x14ac:dyDescent="0.2">
      <c r="F196" s="1355"/>
      <c r="H196" s="1148"/>
      <c r="I196" s="5"/>
      <c r="J196" s="5"/>
      <c r="K196" s="5"/>
      <c r="L196" s="1148"/>
      <c r="M196" s="1148"/>
      <c r="N196" s="1148"/>
      <c r="O196" s="1148"/>
      <c r="P196" s="1148"/>
      <c r="Q196" s="1148"/>
      <c r="S196" s="1148"/>
    </row>
    <row r="197" spans="1:25" s="1353" customFormat="1" ht="14.25" x14ac:dyDescent="0.2">
      <c r="F197" s="1355"/>
      <c r="H197" s="1148"/>
      <c r="I197" s="5"/>
      <c r="J197" s="5"/>
      <c r="K197" s="5"/>
      <c r="L197" s="1148"/>
      <c r="M197" s="1148"/>
      <c r="N197" s="1148"/>
      <c r="O197" s="1148"/>
      <c r="P197" s="1148"/>
      <c r="Q197" s="1148"/>
      <c r="S197" s="1148"/>
    </row>
    <row r="198" spans="1:25" s="1353" customFormat="1" ht="18" thickBot="1" x14ac:dyDescent="0.3">
      <c r="F198" s="1773" t="s">
        <v>2013</v>
      </c>
      <c r="G198" s="1773"/>
      <c r="H198" s="1280">
        <f>SUM(H6:H189)</f>
        <v>29999999999.640007</v>
      </c>
      <c r="I198" s="5"/>
      <c r="J198" s="1773" t="s">
        <v>2014</v>
      </c>
      <c r="K198" s="1773"/>
      <c r="L198" s="1773"/>
      <c r="M198" s="1773"/>
      <c r="N198" s="1773"/>
      <c r="O198" s="1280">
        <f>SUM(O6:O191)</f>
        <v>21856403573.580002</v>
      </c>
      <c r="P198" s="145"/>
      <c r="Q198" s="145"/>
      <c r="V198" s="1773" t="s">
        <v>2015</v>
      </c>
      <c r="W198" s="1773"/>
      <c r="X198" s="1280">
        <f>SUM(X6:X194)</f>
        <v>2555315772.9891348</v>
      </c>
    </row>
    <row r="199" spans="1:25" s="1353" customFormat="1" ht="15.75" thickTop="1" x14ac:dyDescent="0.25">
      <c r="F199" s="1355"/>
      <c r="H199" s="1147"/>
      <c r="I199" s="5"/>
      <c r="J199" s="5"/>
      <c r="K199" s="5"/>
      <c r="M199" s="1281"/>
      <c r="N199" s="1281"/>
      <c r="O199" s="1281"/>
      <c r="P199" s="1281"/>
    </row>
    <row r="200" spans="1:25" s="1353" customFormat="1" ht="15.75" thickBot="1" x14ac:dyDescent="0.3">
      <c r="F200" s="1355"/>
      <c r="H200" s="1147"/>
      <c r="I200" s="5"/>
      <c r="J200" s="5"/>
      <c r="K200" s="5"/>
      <c r="M200" s="1281"/>
      <c r="N200" s="1281"/>
      <c r="O200" s="1281"/>
      <c r="P200" s="818"/>
      <c r="Q200" s="818"/>
      <c r="R200" s="818" t="s">
        <v>1317</v>
      </c>
      <c r="S200" s="1280">
        <f>SUM(S6:S191)</f>
        <v>18625147938.060001</v>
      </c>
      <c r="T200" s="145"/>
    </row>
    <row r="201" spans="1:25" s="1353" customFormat="1" ht="15.75" thickTop="1" x14ac:dyDescent="0.25">
      <c r="F201" s="1355"/>
      <c r="H201" s="1147"/>
      <c r="I201" s="5"/>
      <c r="J201" s="5"/>
      <c r="K201" s="5"/>
      <c r="M201" s="1281"/>
      <c r="N201" s="1281"/>
      <c r="O201" s="1281"/>
      <c r="P201" s="1281"/>
      <c r="Q201" s="1281"/>
      <c r="R201" s="1281"/>
      <c r="S201" s="1281"/>
    </row>
    <row r="202" spans="1:25" ht="14.25" x14ac:dyDescent="0.2">
      <c r="A202" s="1743" t="s">
        <v>2016</v>
      </c>
      <c r="B202" s="1743"/>
      <c r="C202" s="1743"/>
      <c r="D202" s="1743"/>
      <c r="E202" s="1743"/>
      <c r="F202" s="1743"/>
      <c r="G202" s="1743"/>
      <c r="H202" s="1743"/>
      <c r="I202" s="1743"/>
      <c r="J202" s="1743"/>
      <c r="K202" s="1743"/>
      <c r="L202" s="1743"/>
      <c r="M202" s="1743"/>
      <c r="N202" s="1743"/>
      <c r="O202" s="1743"/>
      <c r="P202" s="1743"/>
      <c r="Q202" s="1743"/>
      <c r="R202" s="1743"/>
      <c r="S202" s="1743"/>
      <c r="T202" s="1743"/>
      <c r="U202" s="1743"/>
      <c r="V202" s="1342"/>
      <c r="W202" s="1342"/>
      <c r="X202" s="1342"/>
      <c r="Y202" s="1342"/>
    </row>
    <row r="203" spans="1:25" ht="14.25" customHeight="1" x14ac:dyDescent="0.2">
      <c r="A203" s="2324" t="s">
        <v>2017</v>
      </c>
      <c r="B203" s="2324"/>
      <c r="C203" s="2324"/>
      <c r="D203" s="2324"/>
      <c r="E203" s="2324"/>
      <c r="F203" s="2324"/>
      <c r="G203" s="2324"/>
      <c r="H203" s="2324"/>
      <c r="I203" s="2324"/>
      <c r="J203" s="2324"/>
      <c r="K203" s="2324"/>
      <c r="L203" s="2324"/>
      <c r="M203" s="2324"/>
      <c r="N203" s="2324"/>
      <c r="O203" s="2324"/>
      <c r="P203" s="2324"/>
      <c r="Q203" s="2324"/>
      <c r="R203" s="2324"/>
      <c r="S203" s="2324"/>
      <c r="T203" s="2324"/>
      <c r="U203" s="2324"/>
      <c r="V203" s="1369"/>
      <c r="W203" s="1369"/>
    </row>
    <row r="204" spans="1:25" ht="14.25" x14ac:dyDescent="0.2">
      <c r="A204" s="2325" t="s">
        <v>1366</v>
      </c>
      <c r="B204" s="2325"/>
      <c r="C204" s="2325"/>
      <c r="D204" s="2325"/>
      <c r="E204" s="2325"/>
      <c r="F204" s="2325"/>
      <c r="G204" s="2325"/>
      <c r="H204" s="2325"/>
      <c r="I204" s="2325"/>
      <c r="J204" s="2325"/>
      <c r="K204" s="2325"/>
      <c r="L204" s="2325"/>
      <c r="M204" s="2325"/>
      <c r="N204" s="2325"/>
      <c r="O204" s="2325"/>
      <c r="P204" s="2325"/>
      <c r="Q204" s="2325"/>
      <c r="R204" s="2325"/>
      <c r="S204" s="2325"/>
      <c r="T204" s="2325"/>
      <c r="U204" s="2325"/>
    </row>
    <row r="205" spans="1:25" ht="14.25" x14ac:dyDescent="0.2">
      <c r="A205" s="2325" t="s">
        <v>1420</v>
      </c>
      <c r="B205" s="2325"/>
      <c r="C205" s="2325"/>
      <c r="D205" s="2325"/>
      <c r="E205" s="2325"/>
      <c r="F205" s="2325"/>
      <c r="G205" s="2325"/>
      <c r="H205" s="2325"/>
      <c r="I205" s="2325"/>
      <c r="J205" s="2325"/>
      <c r="K205" s="2325"/>
      <c r="L205" s="2325"/>
      <c r="M205" s="2325"/>
      <c r="N205" s="2325"/>
      <c r="O205" s="2325"/>
      <c r="P205" s="2325"/>
      <c r="Q205" s="2325"/>
      <c r="R205" s="2325"/>
      <c r="S205" s="2325"/>
      <c r="T205" s="2325"/>
      <c r="U205" s="2325"/>
    </row>
    <row r="206" spans="1:25" ht="30.75" customHeight="1" x14ac:dyDescent="0.2">
      <c r="A206" s="1737" t="s">
        <v>2020</v>
      </c>
      <c r="B206" s="1737"/>
      <c r="C206" s="1737"/>
      <c r="D206" s="1737"/>
      <c r="E206" s="1737"/>
      <c r="F206" s="1737"/>
      <c r="G206" s="1737"/>
      <c r="H206" s="1737"/>
      <c r="I206" s="1737"/>
      <c r="J206" s="1737"/>
      <c r="K206" s="1737"/>
      <c r="L206" s="1737"/>
      <c r="M206" s="1737"/>
      <c r="N206" s="1737"/>
      <c r="O206" s="1737"/>
      <c r="P206" s="1737"/>
      <c r="Q206" s="1737"/>
      <c r="R206" s="1737"/>
      <c r="S206" s="1737"/>
      <c r="T206" s="1737"/>
      <c r="U206" s="1737"/>
      <c r="V206" s="1737"/>
      <c r="W206" s="1737"/>
      <c r="X206" s="1737"/>
    </row>
    <row r="207" spans="1:25" ht="12.75" customHeight="1" x14ac:dyDescent="0.2">
      <c r="A207" s="2324" t="s">
        <v>1365</v>
      </c>
      <c r="B207" s="2324"/>
      <c r="C207" s="2324"/>
      <c r="D207" s="2324"/>
      <c r="E207" s="2324"/>
      <c r="F207" s="2324"/>
      <c r="G207" s="2324"/>
      <c r="H207" s="2324"/>
      <c r="I207" s="2324"/>
      <c r="J207" s="2324"/>
      <c r="K207" s="2324"/>
      <c r="L207" s="2324"/>
      <c r="M207" s="2324"/>
      <c r="N207" s="2324"/>
      <c r="O207" s="2324"/>
      <c r="P207" s="2324"/>
      <c r="Q207" s="2324"/>
      <c r="R207" s="2324"/>
      <c r="S207" s="2324"/>
      <c r="T207" s="2324"/>
      <c r="U207" s="2324"/>
      <c r="V207" s="2324"/>
      <c r="W207" s="2324"/>
      <c r="X207" s="2324"/>
    </row>
    <row r="208" spans="1:25" ht="12.75" customHeight="1" x14ac:dyDescent="0.2">
      <c r="A208" s="2324"/>
      <c r="B208" s="2324"/>
      <c r="C208" s="2324"/>
      <c r="D208" s="2324"/>
      <c r="E208" s="2324"/>
      <c r="F208" s="2324"/>
      <c r="G208" s="2324"/>
      <c r="H208" s="2324"/>
      <c r="I208" s="2324"/>
      <c r="J208" s="2324"/>
      <c r="K208" s="2324"/>
      <c r="L208" s="2324"/>
      <c r="M208" s="2324"/>
      <c r="N208" s="2324"/>
      <c r="O208" s="2324"/>
      <c r="P208" s="2324"/>
      <c r="Q208" s="2324"/>
      <c r="R208" s="2324"/>
      <c r="S208" s="2324"/>
      <c r="T208" s="2324"/>
      <c r="U208" s="2324"/>
      <c r="V208" s="2324"/>
      <c r="W208" s="2324"/>
      <c r="X208" s="2324"/>
    </row>
    <row r="209" spans="1:24" ht="14.25" customHeight="1" x14ac:dyDescent="0.2">
      <c r="A209" s="2324" t="s">
        <v>2018</v>
      </c>
      <c r="B209" s="2324"/>
      <c r="C209" s="2324"/>
      <c r="D209" s="2324"/>
      <c r="E209" s="2324"/>
      <c r="F209" s="2324"/>
      <c r="G209" s="2324"/>
      <c r="H209" s="2324"/>
      <c r="I209" s="2324"/>
      <c r="J209" s="2324"/>
      <c r="K209" s="2324"/>
      <c r="L209" s="2324"/>
      <c r="M209" s="2324"/>
      <c r="N209" s="2324"/>
      <c r="O209" s="2324"/>
      <c r="P209" s="2324"/>
      <c r="Q209" s="2324"/>
      <c r="R209" s="2324"/>
      <c r="S209" s="2324"/>
      <c r="T209" s="2324"/>
      <c r="U209" s="2324"/>
      <c r="V209" s="2324"/>
      <c r="W209" s="2324"/>
      <c r="X209" s="2324"/>
    </row>
    <row r="210" spans="1:24" ht="14.25" customHeight="1" x14ac:dyDescent="0.2">
      <c r="A210" s="2324" t="s">
        <v>1921</v>
      </c>
      <c r="B210" s="2324"/>
      <c r="C210" s="2324"/>
      <c r="D210" s="2324"/>
      <c r="E210" s="2324"/>
      <c r="F210" s="2324"/>
      <c r="G210" s="2324"/>
      <c r="H210" s="2324"/>
      <c r="I210" s="2324"/>
      <c r="J210" s="2324"/>
      <c r="K210" s="2324"/>
      <c r="L210" s="2324"/>
      <c r="M210" s="2324"/>
      <c r="N210" s="2324"/>
      <c r="O210" s="2324"/>
      <c r="P210" s="2324"/>
      <c r="Q210" s="2324"/>
      <c r="R210" s="2324"/>
      <c r="S210" s="2324"/>
      <c r="T210" s="2324"/>
      <c r="U210" s="2324"/>
      <c r="V210" s="2324"/>
      <c r="W210" s="2324"/>
      <c r="X210" s="2324"/>
    </row>
    <row r="211" spans="1:24" ht="14.25" customHeight="1" x14ac:dyDescent="0.2">
      <c r="A211" s="2324" t="s">
        <v>2019</v>
      </c>
      <c r="B211" s="2324"/>
      <c r="C211" s="2324"/>
      <c r="D211" s="2324"/>
      <c r="E211" s="2324"/>
      <c r="F211" s="2324"/>
      <c r="G211" s="2324"/>
      <c r="H211" s="2324"/>
      <c r="I211" s="2324"/>
      <c r="J211" s="2324"/>
      <c r="K211" s="2324"/>
      <c r="L211" s="2324"/>
      <c r="M211" s="2324"/>
      <c r="N211" s="2324"/>
      <c r="O211" s="2324"/>
      <c r="P211" s="2324"/>
      <c r="Q211" s="2324"/>
      <c r="R211" s="2324"/>
      <c r="S211" s="2324"/>
      <c r="T211" s="2324"/>
      <c r="U211" s="2324"/>
      <c r="V211" s="2324"/>
      <c r="W211" s="2324"/>
      <c r="X211" s="2324"/>
    </row>
    <row r="212" spans="1:24" ht="14.25" customHeight="1" x14ac:dyDescent="0.2">
      <c r="A212" s="2324" t="s">
        <v>2021</v>
      </c>
      <c r="B212" s="2324"/>
      <c r="C212" s="2324"/>
      <c r="D212" s="2324"/>
      <c r="E212" s="2324"/>
      <c r="F212" s="2324"/>
      <c r="G212" s="2324"/>
      <c r="H212" s="2324"/>
      <c r="I212" s="2324"/>
      <c r="J212" s="2324"/>
      <c r="K212" s="2324"/>
      <c r="L212" s="2324"/>
      <c r="M212" s="2324"/>
      <c r="N212" s="2324"/>
      <c r="O212" s="2324"/>
      <c r="P212" s="2324"/>
      <c r="Q212" s="2324"/>
      <c r="R212" s="2324"/>
      <c r="S212" s="2324"/>
      <c r="T212" s="2324"/>
      <c r="U212" s="2324"/>
      <c r="V212" s="2324"/>
      <c r="W212" s="2324"/>
      <c r="X212" s="2324"/>
    </row>
    <row r="213" spans="1:24" ht="14.25" x14ac:dyDescent="0.2">
      <c r="A213" s="2324" t="s">
        <v>2115</v>
      </c>
      <c r="B213" s="2324"/>
      <c r="C213" s="2324"/>
      <c r="D213" s="2324"/>
      <c r="E213" s="2324"/>
      <c r="F213" s="2324"/>
      <c r="G213" s="2324"/>
      <c r="H213" s="2324"/>
      <c r="I213" s="2324"/>
      <c r="J213" s="2324"/>
      <c r="K213" s="2324"/>
      <c r="L213" s="2324"/>
      <c r="M213" s="2324"/>
      <c r="N213" s="2324"/>
      <c r="O213" s="2324"/>
      <c r="P213" s="2324"/>
      <c r="Q213" s="2324"/>
      <c r="R213" s="2324"/>
      <c r="S213" s="2324"/>
      <c r="T213" s="2324"/>
      <c r="U213" s="2324"/>
      <c r="V213" s="2324"/>
      <c r="W213" s="2324"/>
      <c r="X213" s="2324"/>
    </row>
    <row r="214" spans="1:24" ht="14.25" x14ac:dyDescent="0.2">
      <c r="A214" s="2324" t="s">
        <v>2116</v>
      </c>
      <c r="B214" s="2324"/>
      <c r="C214" s="2324"/>
      <c r="D214" s="2324"/>
      <c r="E214" s="2324"/>
      <c r="F214" s="2324"/>
      <c r="G214" s="2324"/>
      <c r="H214" s="2324"/>
      <c r="I214" s="2324"/>
      <c r="J214" s="2324"/>
      <c r="K214" s="2324"/>
      <c r="L214" s="2324"/>
      <c r="M214" s="2324"/>
      <c r="N214" s="2324"/>
      <c r="O214" s="2324"/>
      <c r="P214" s="2324"/>
      <c r="Q214" s="2324"/>
      <c r="R214" s="2324"/>
      <c r="S214" s="2324"/>
      <c r="T214" s="2324"/>
      <c r="U214" s="2324"/>
      <c r="V214" s="2324"/>
      <c r="W214" s="2324"/>
      <c r="X214" s="2324"/>
    </row>
    <row r="215" spans="1:24" ht="14.25" x14ac:dyDescent="0.2">
      <c r="A215" s="2324" t="s">
        <v>2398</v>
      </c>
      <c r="B215" s="2324"/>
      <c r="C215" s="2324"/>
      <c r="D215" s="2324"/>
      <c r="E215" s="2324"/>
      <c r="F215" s="2324"/>
      <c r="G215" s="2324"/>
      <c r="H215" s="2324"/>
      <c r="I215" s="2324"/>
      <c r="J215" s="2324"/>
      <c r="K215" s="2324"/>
      <c r="L215" s="2324"/>
      <c r="M215" s="2324"/>
      <c r="N215" s="2324"/>
      <c r="O215" s="2324"/>
      <c r="P215" s="2324"/>
      <c r="Q215" s="2324"/>
      <c r="R215" s="2324"/>
      <c r="S215" s="2324"/>
      <c r="T215" s="2324"/>
      <c r="U215" s="2324"/>
      <c r="V215" s="2324"/>
      <c r="W215" s="2324"/>
      <c r="X215" s="2324"/>
    </row>
    <row r="216" spans="1:24" ht="14.25" x14ac:dyDescent="0.2">
      <c r="A216" s="2324"/>
      <c r="B216" s="2324"/>
      <c r="C216" s="2324"/>
      <c r="D216" s="2324"/>
      <c r="E216" s="2324"/>
      <c r="F216" s="2324"/>
      <c r="G216" s="2324"/>
      <c r="H216" s="2324"/>
      <c r="I216" s="2324"/>
      <c r="J216" s="2324"/>
      <c r="K216" s="2324"/>
      <c r="L216" s="2324"/>
      <c r="M216" s="2324"/>
      <c r="N216" s="2324"/>
      <c r="O216" s="2324"/>
      <c r="P216" s="2324"/>
      <c r="Q216" s="2324"/>
      <c r="R216" s="2324"/>
      <c r="S216" s="2324"/>
      <c r="T216" s="2324"/>
      <c r="U216" s="2324"/>
      <c r="V216" s="2324"/>
      <c r="W216" s="2324"/>
      <c r="X216" s="2324"/>
    </row>
    <row r="217" spans="1:24" ht="14.25" x14ac:dyDescent="0.2">
      <c r="A217" s="2324"/>
      <c r="B217" s="2324"/>
      <c r="C217" s="2324"/>
      <c r="D217" s="2324"/>
      <c r="E217" s="2324"/>
      <c r="F217" s="2324"/>
      <c r="G217" s="2324"/>
      <c r="H217" s="2324"/>
      <c r="I217" s="2324"/>
      <c r="J217" s="2324"/>
      <c r="K217" s="2324"/>
      <c r="L217" s="2324"/>
      <c r="M217" s="2324"/>
      <c r="N217" s="2324"/>
      <c r="O217" s="2324"/>
      <c r="P217" s="2324"/>
      <c r="Q217" s="2324"/>
      <c r="R217" s="2324"/>
      <c r="S217" s="2324"/>
      <c r="T217" s="2324"/>
      <c r="U217" s="2324"/>
      <c r="V217" s="2324"/>
      <c r="W217" s="2324"/>
      <c r="X217" s="2324"/>
    </row>
  </sheetData>
  <protectedRanges>
    <protectedRange sqref="T6:T10" name="Range1_2_1"/>
  </protectedRanges>
  <mergeCells count="97">
    <mergeCell ref="U178:U181"/>
    <mergeCell ref="R114:R119"/>
    <mergeCell ref="R158:R160"/>
    <mergeCell ref="S158:S160"/>
    <mergeCell ref="T158:T160"/>
    <mergeCell ref="U158:U160"/>
    <mergeCell ref="U139:U141"/>
    <mergeCell ref="U149:U151"/>
    <mergeCell ref="S114:S119"/>
    <mergeCell ref="T114:T119"/>
    <mergeCell ref="U114:U119"/>
    <mergeCell ref="R149:R151"/>
    <mergeCell ref="S149:S151"/>
    <mergeCell ref="T149:T151"/>
    <mergeCell ref="V198:W198"/>
    <mergeCell ref="A216:X216"/>
    <mergeCell ref="F198:G198"/>
    <mergeCell ref="U166:U167"/>
    <mergeCell ref="A215:X215"/>
    <mergeCell ref="R190:R194"/>
    <mergeCell ref="J198:N198"/>
    <mergeCell ref="S190:S194"/>
    <mergeCell ref="T190:T194"/>
    <mergeCell ref="U190:U194"/>
    <mergeCell ref="R166:R167"/>
    <mergeCell ref="S166:S167"/>
    <mergeCell ref="T166:T167"/>
    <mergeCell ref="R178:R181"/>
    <mergeCell ref="S178:S181"/>
    <mergeCell ref="T178:T181"/>
    <mergeCell ref="U93:U94"/>
    <mergeCell ref="S73:S77"/>
    <mergeCell ref="R73:R77"/>
    <mergeCell ref="R130:R132"/>
    <mergeCell ref="R139:R141"/>
    <mergeCell ref="S139:S141"/>
    <mergeCell ref="T139:T141"/>
    <mergeCell ref="S130:S132"/>
    <mergeCell ref="T130:T132"/>
    <mergeCell ref="U130:U132"/>
    <mergeCell ref="U101:U102"/>
    <mergeCell ref="R93:R94"/>
    <mergeCell ref="S93:S94"/>
    <mergeCell ref="T93:T94"/>
    <mergeCell ref="R101:R102"/>
    <mergeCell ref="S101:S102"/>
    <mergeCell ref="A202:U202"/>
    <mergeCell ref="A203:U203"/>
    <mergeCell ref="A204:U204"/>
    <mergeCell ref="A210:X210"/>
    <mergeCell ref="A217:X217"/>
    <mergeCell ref="A205:U205"/>
    <mergeCell ref="A206:X206"/>
    <mergeCell ref="A207:X208"/>
    <mergeCell ref="A209:X209"/>
    <mergeCell ref="A211:X211"/>
    <mergeCell ref="A212:X212"/>
    <mergeCell ref="A213:X213"/>
    <mergeCell ref="A214:X214"/>
    <mergeCell ref="J4:L4"/>
    <mergeCell ref="P4:Q4"/>
    <mergeCell ref="A2:X2"/>
    <mergeCell ref="S50:S53"/>
    <mergeCell ref="T50:T53"/>
    <mergeCell ref="U50:U53"/>
    <mergeCell ref="I4:I5"/>
    <mergeCell ref="M4:O4"/>
    <mergeCell ref="H4:H5"/>
    <mergeCell ref="R9:R10"/>
    <mergeCell ref="S9:S10"/>
    <mergeCell ref="T101:T102"/>
    <mergeCell ref="S29:S32"/>
    <mergeCell ref="U29:U32"/>
    <mergeCell ref="R4:S4"/>
    <mergeCell ref="A1:X1"/>
    <mergeCell ref="T4:U4"/>
    <mergeCell ref="V4:X4"/>
    <mergeCell ref="T6:T7"/>
    <mergeCell ref="U6:U7"/>
    <mergeCell ref="R6:R7"/>
    <mergeCell ref="S6:S7"/>
    <mergeCell ref="A4:A5"/>
    <mergeCell ref="B4:B5"/>
    <mergeCell ref="C4:E4"/>
    <mergeCell ref="F4:F5"/>
    <mergeCell ref="G4:G5"/>
    <mergeCell ref="U88:U89"/>
    <mergeCell ref="R88:R89"/>
    <mergeCell ref="S88:S89"/>
    <mergeCell ref="T88:T89"/>
    <mergeCell ref="T9:T10"/>
    <mergeCell ref="U9:U10"/>
    <mergeCell ref="U73:U77"/>
    <mergeCell ref="T73:T77"/>
    <mergeCell ref="R29:R32"/>
    <mergeCell ref="R50:R53"/>
    <mergeCell ref="T29:T32"/>
  </mergeCells>
  <pageMargins left="0.7" right="0.7" top="0.75" bottom="0.75" header="0.3" footer="0.3"/>
  <pageSetup paperSize="5" scale="37" fitToHeight="20" orientation="landscape" r:id="rId1"/>
  <headerFooter>
    <oddFooter>&amp;RPage &amp;P of &amp;N</oddFooter>
  </headerFooter>
  <rowBreaks count="1" manualBreakCount="1">
    <brk id="181"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2013-06-28T04:00:00+00:00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27C68-1EA8-41DE-8270-3DBDD4E83357}"/>
</file>

<file path=customXml/itemProps2.xml><?xml version="1.0" encoding="utf-8"?>
<ds:datastoreItem xmlns:ds="http://schemas.openxmlformats.org/officeDocument/2006/customXml" ds:itemID="{1B174320-DD3C-486B-99F3-1EE1A047F3AF}"/>
</file>

<file path=customXml/itemProps3.xml><?xml version="1.0" encoding="utf-8"?>
<ds:datastoreItem xmlns:ds="http://schemas.openxmlformats.org/officeDocument/2006/customXml" ds:itemID="{467844A1-97C2-4217-BFB0-ECD03C2231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2013-07-02T19:21:36Z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268600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