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Citi'!$B$1:$I$18</definedName>
    <definedName name="_xlnm.Print_Area" localSheetId="1">'CPP Footnotes'!$A$1:$R$44</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H7" i="19" l="1"/>
  <c r="L437" i="44"/>
  <c r="H29" i="32"/>
  <c r="O29" i="32"/>
  <c r="G439" i="44"/>
  <c r="L432" i="44"/>
  <c r="L433" i="44"/>
  <c r="L434" i="44"/>
  <c r="L431" i="44"/>
  <c r="L428" i="44"/>
  <c r="L429" i="44"/>
  <c r="L430" i="44" s="1"/>
  <c r="L435" i="44"/>
  <c r="L427" i="44"/>
  <c r="L398" i="44"/>
  <c r="L243" i="44"/>
  <c r="E23" i="41"/>
  <c r="I23" i="41"/>
  <c r="N23" i="41"/>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8" i="42" s="1"/>
  <c r="Q23"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<sst xmlns="http://schemas.openxmlformats.org/spreadsheetml/2006/main" count="5987" uniqueCount="1976">
  <si>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</si>
  <si>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</si>
  <si>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</si>
  <si>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</si>
  <si>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</si>
  <si>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</si>
  <si>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</si>
  <si>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</si>
  <si>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</si>
  <si>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</si>
  <si>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</si>
  <si>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</si>
  <si>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</si>
  <si>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</si>
  <si>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</si>
  <si>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</si>
  <si>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</si>
  <si>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</si>
  <si>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</si>
  <si>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</si>
  <si>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</si>
  <si>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</si>
  <si>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</si>
  <si>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</si>
  <si>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</si>
  <si>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</si>
  <si>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</si>
  <si>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</si>
  <si>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</si>
  <si>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</si>
  <si>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</si>
  <si>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</si>
  <si>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</si>
  <si>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</si>
  <si>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</si>
  <si>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</si>
  <si>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</si>
  <si>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</si>
  <si>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</si>
  <si>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</si>
  <si>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</si>
  <si>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</si>
  <si>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</si>
  <si>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</si>
  <si>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</si>
  <si>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</si>
  <si>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</si>
  <si>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</si>
  <si>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</si>
  <si>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</si>
  <si>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</si>
  <si>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</si>
  <si>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</si>
  <si>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</si>
  <si>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</si>
  <si>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</si>
  <si>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</si>
  <si>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</si>
  <si>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</si>
  <si>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</si>
  <si>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</si>
  <si>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</si>
  <si>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</si>
  <si>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</si>
  <si>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</si>
  <si>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</si>
  <si>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</si>
  <si>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</si>
  <si>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</si>
  <si>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</si>
  <si>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</si>
  <si>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</si>
  <si>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</si>
  <si>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</si>
  <si>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</si>
  <si>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</si>
  <si>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</si>
  <si>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</si>
  <si>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</si>
  <si>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</si>
  <si>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</si>
  <si>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</si>
  <si>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</si>
  <si>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</si>
  <si>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</si>
  <si>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</si>
  <si>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</si>
  <si>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</si>
  <si>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</si>
  <si>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</si>
  <si>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</si>
  <si>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</si>
  <si>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</si>
  <si>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</si>
  <si>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</si>
  <si>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</si>
  <si>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</si>
  <si>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</si>
  <si>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</si>
  <si>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</si>
  <si>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</si>
  <si>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</si>
  <si>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</si>
  <si>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</si>
  <si>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</si>
  <si>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</si>
  <si>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</si>
  <si>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</si>
  <si>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</si>
  <si>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</si>
  <si>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</si>
  <si>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</si>
  <si>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</si>
  <si>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</si>
  <si>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</si>
  <si>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</si>
  <si>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</si>
  <si>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</si>
  <si>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</si>
  <si>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</si>
  <si>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</si>
  <si>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</si>
  <si>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</si>
  <si>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</si>
  <si>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</si>
  <si>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</si>
  <si>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</si>
  <si>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</si>
  <si>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</si>
  <si>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</si>
  <si>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</si>
  <si>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</si>
  <si>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</si>
  <si>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</si>
  <si>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</si>
  <si>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</si>
  <si>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</si>
  <si>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</si>
  <si>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</si>
  <si>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</si>
  <si>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</si>
  <si>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</si>
  <si>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</si>
  <si>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</si>
  <si>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</si>
  <si>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</si>
  <si>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</si>
  <si>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</si>
  <si>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</si>
  <si>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</si>
  <si>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</si>
  <si>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</si>
  <si>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</si>
  <si>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</si>
  <si>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</si>
  <si>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</si>
  <si>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</si>
  <si>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</si>
  <si>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</si>
  <si>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</si>
  <si>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</si>
  <si>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</si>
  <si>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</si>
  <si>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</si>
  <si>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</si>
  <si>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</si>
  <si>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</si>
  <si>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</si>
  <si>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</si>
  <si>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</si>
  <si>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</si>
  <si>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</si>
  <si>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</si>
  <si>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</si>
  <si>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</si>
  <si>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</si>
  <si>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</si>
  <si>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</si>
  <si>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</si>
  <si>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</si>
  <si>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</si>
  <si>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</si>
  <si>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</si>
  <si>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</si>
  <si>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</si>
  <si>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</si>
  <si>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</si>
  <si>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</si>
  <si>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</si>
  <si>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</si>
  <si>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</si>
  <si>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</si>
  <si>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</si>
  <si>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</si>
  <si>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</si>
  <si>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</si>
  <si>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</si>
  <si>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</si>
  <si>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</si>
  <si>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</si>
  <si>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</si>
  <si>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</si>
  <si>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</si>
  <si>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</si>
  <si>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</si>
  <si>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</si>
  <si>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</si>
  <si>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</si>
  <si>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</si>
  <si>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</si>
  <si>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</si>
  <si>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</si>
  <si>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</si>
  <si>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</si>
  <si>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</si>
  <si>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</si>
  <si>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</si>
  <si>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</si>
  <si>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</si>
  <si>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</si>
  <si>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</si>
  <si>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</si>
  <si>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</si>
  <si>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</si>
  <si>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</si>
  <si>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</si>
  <si>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</si>
  <si>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</si>
  <si>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</si>
  <si>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</si>
  <si>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</si>
  <si>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</si>
  <si>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</si>
  <si>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</si>
  <si>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</si>
  <si>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</si>
  <si>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</si>
  <si>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</si>
  <si>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</si>
  <si>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</si>
  <si>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</si>
  <si>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</si>
  <si>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</si>
  <si>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</si>
  <si>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</si>
  <si>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</si>
  <si>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</si>
  <si>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</si>
  <si>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</si>
  <si>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</si>
  <si>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</si>
  <si>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</si>
  <si>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</si>
  <si>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</si>
  <si>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</si>
  <si>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</si>
  <si>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</si>
  <si>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</si>
  <si>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</si>
  <si>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</si>
  <si>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</si>
  <si>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</si>
  <si>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</si>
  <si>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</si>
  <si>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</si>
  <si>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</si>
  <si>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</si>
  <si>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</si>
  <si>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</si>
  <si>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</si>
  <si>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</si>
  <si>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</si>
  <si>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</si>
  <si>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</si>
  <si>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</si>
  <si>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</si>
  <si>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</si>
  <si>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</si>
  <si>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</si>
  <si>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</si>
  <si>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</si>
  <si>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</si>
  <si>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</si>
  <si>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</si>
  <si>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</si>
  <si>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</si>
  <si>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</si>
  <si>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</si>
  <si>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</si>
  <si>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</si>
  <si>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</si>
  <si>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</si>
  <si>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</si>
  <si>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</si>
  <si>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</si>
  <si>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</si>
  <si>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</si>
  <si>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</si>
  <si>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</si>
  <si>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</si>
  <si>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</si>
  <si>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</si>
  <si>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</si>
  <si>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</si>
  <si>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</si>
  <si>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</si>
  <si>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</si>
  <si>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</si>
  <si>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</si>
  <si>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</si>
  <si>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</si>
  <si>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</si>
  <si>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</si>
  <si>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</si>
  <si>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</si>
  <si>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</si>
  <si>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</si>
  <si>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</si>
  <si>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</si>
  <si>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</si>
  <si>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</si>
  <si>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</si>
  <si>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</si>
  <si>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</si>
  <si>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</si>
  <si>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</si>
  <si>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</si>
  <si>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</si>
  <si>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</si>
  <si>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</si>
  <si>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</si>
  <si>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</si>
  <si>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</si>
  <si>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</si>
  <si>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</si>
  <si>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</si>
  <si>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</si>
  <si>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</si>
  <si>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</si>
  <si>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</si>
  <si>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</si>
  <si>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</si>
  <si>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</si>
  <si>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</si>
  <si>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</si>
  <si>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</si>
  <si>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</si>
  <si>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</si>
  <si>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</si>
  <si>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</si>
  <si>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</si>
  <si>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</si>
  <si>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</si>
  <si>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</si>
  <si>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</si>
  <si>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</si>
  <si>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</si>
  <si>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</si>
  <si>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</si>
  <si>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</si>
  <si>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</si>
  <si>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</si>
  <si>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</si>
  <si>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</si>
  <si>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</si>
  <si>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</si>
  <si>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</si>
  <si>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</si>
  <si>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</si>
  <si>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</si>
  <si>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</si>
  <si>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</si>
  <si>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</si>
  <si>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</si>
  <si>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</si>
  <si>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</si>
  <si>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</si>
  <si>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</si>
  <si>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</si>
  <si>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</si>
  <si>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</si>
  <si>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</si>
  <si>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</si>
  <si>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</si>
  <si>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</si>
  <si>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</si>
  <si>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</si>
  <si>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</si>
  <si>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</si>
  <si>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</si>
  <si>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</si>
  <si>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</si>
  <si>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</si>
  <si>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</si>
  <si>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</si>
  <si>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</si>
  <si>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</si>
  <si>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</si>
  <si>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</si>
  <si>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</si>
  <si>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</si>
  <si>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</si>
  <si>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</si>
  <si>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</si>
  <si>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</si>
  <si>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</si>
  <si>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</si>
  <si>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</si>
  <si>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</si>
  <si>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</si>
  <si>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</si>
  <si>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</si>
  <si>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</si>
  <si>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</si>
  <si>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</si>
  <si>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</si>
  <si>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</si>
  <si>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</si>
  <si>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</si>
  <si>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</si>
  <si>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</si>
  <si>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</si>
  <si>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</si>
  <si>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</si>
  <si>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</si>
  <si>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</si>
  <si>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</si>
  <si>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</si>
  <si>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</si>
  <si>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</si>
  <si>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</si>
  <si>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</si>
  <si>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</si>
  <si>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</si>
  <si>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</si>
  <si>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</si>
  <si>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</si>
  <si>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</si>
  <si>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</si>
  <si>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</si>
  <si>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</si>
  <si>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</si>
  <si>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</si>
  <si>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</si>
  <si>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</si>
  <si>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</si>
  <si>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</si>
  <si>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</si>
  <si>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</si>
  <si>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</si>
  <si>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</si>
  <si>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</si>
  <si>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</si>
  <si>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</si>
  <si>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</si>
  <si>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</si>
  <si>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</si>
  <si>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</si>
  <si>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</si>
  <si>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</si>
  <si>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</si>
  <si>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</si>
  <si>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</si>
  <si>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</si>
  <si>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</si>
  <si>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</si>
  <si>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</si>
  <si>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</si>
  <si>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</si>
  <si>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</si>
  <si>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</si>
  <si>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</si>
  <si>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</si>
  <si>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</si>
  <si>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</si>
  <si>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</si>
  <si>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</si>
  <si>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</si>
  <si>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</si>
  <si>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</si>
  <si>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</si>
  <si>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</si>
  <si>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</si>
  <si>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</si>
  <si>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</si>
  <si>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</si>
  <si>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</si>
  <si>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</si>
  <si>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</si>
  <si>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</si>
  <si>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</si>
  <si>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</si>
  <si>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</si>
  <si>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</si>
  <si>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</si>
  <si>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</si>
  <si>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</si>
  <si>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</si>
  <si>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</si>
  <si>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</si>
  <si>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</si>
  <si>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</si>
  <si>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</si>
  <si>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</si>
  <si>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</si>
  <si>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</si>
  <si>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</si>
  <si>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</si>
  <si>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</si>
  <si>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</si>
  <si>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</si>
  <si>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</si>
  <si>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</si>
  <si>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</si>
  <si>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</si>
  <si>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</si>
  <si>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</si>
  <si>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</si>
  <si>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</si>
  <si>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</si>
  <si>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</si>
  <si>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</si>
  <si>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</si>
  <si>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</si>
  <si>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</si>
  <si>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</si>
  <si>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</si>
  <si>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</si>
  <si>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</si>
  <si>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</si>
  <si>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</si>
  <si>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</si>
  <si>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</si>
  <si>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</si>
  <si>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</si>
  <si>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</si>
  <si>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</si>
  <si>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</si>
  <si>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</si>
  <si>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</si>
  <si>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</si>
  <si>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</si>
  <si>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</si>
  <si>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</si>
  <si>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</si>
  <si>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</si>
  <si>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</si>
  <si>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</si>
  <si>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</si>
  <si>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</si>
  <si>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</si>
  <si>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</si>
  <si>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</si>
  <si>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</si>
  <si>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</si>
  <si>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</si>
  <si>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</si>
  <si>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</si>
  <si>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</si>
  <si>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</si>
  <si>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</si>
  <si>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</si>
  <si>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</si>
  <si>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</si>
  <si>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</si>
  <si>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</si>
  <si>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</si>
  <si>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</si>
  <si>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</si>
  <si>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</si>
  <si>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</si>
  <si>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</si>
  <si>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</si>
  <si>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</si>
  <si>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</si>
  <si>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</si>
  <si>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</si>
  <si>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</si>
  <si>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</si>
  <si>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</si>
  <si>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</si>
  <si>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</si>
  <si>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</si>
  <si>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</si>
  <si>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</si>
  <si>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</si>
  <si>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</si>
  <si>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</si>
  <si>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</si>
  <si>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</si>
  <si>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</si>
  <si>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</si>
  <si>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</si>
  <si>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</si>
  <si>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</si>
  <si>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</si>
  <si>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</si>
  <si>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</si>
  <si>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</si>
  <si>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</si>
  <si>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</si>
  <si>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</si>
  <si>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</si>
  <si>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</si>
  <si>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</si>
  <si>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</si>
  <si>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</si>
  <si>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</si>
  <si>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</si>
  <si>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</si>
  <si>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</si>
  <si>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</si>
  <si>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</si>
  <si>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</si>
  <si>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</si>
  <si>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</si>
  <si>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</si>
  <si>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</si>
  <si>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</si>
  <si>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</si>
  <si>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</si>
  <si>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</si>
  <si>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</si>
  <si>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</si>
  <si>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</si>
  <si>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</si>
  <si>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</si>
  <si>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</si>
  <si>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</si>
  <si>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</si>
  <si>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</si>
  <si>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</si>
  <si>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</si>
  <si>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</si>
  <si>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</si>
  <si>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</si>
  <si>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</si>
  <si>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</si>
  <si>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</si>
  <si>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</si>
  <si>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</si>
  <si>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</si>
  <si>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</si>
  <si>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</si>
  <si>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</si>
  <si>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</si>
  <si>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</si>
  <si>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</si>
  <si>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</si>
  <si>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</si>
  <si>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</si>
  <si>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</si>
  <si>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</si>
  <si>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</si>
  <si>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</si>
  <si>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</si>
  <si>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</si>
  <si>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</si>
  <si>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</si>
  <si>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</si>
  <si>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</si>
  <si>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</si>
  <si>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</si>
  <si>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</si>
  <si>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</si>
  <si>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</si>
  <si>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</si>
  <si>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</si>
  <si>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</si>
  <si>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</si>
  <si>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</si>
  <si>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</si>
  <si>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</si>
  <si>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</si>
  <si>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</si>
  <si>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</si>
  <si>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</si>
  <si>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</si>
  <si>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</si>
  <si>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</si>
  <si>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</si>
  <si>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</si>
  <si>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</si>
  <si>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</si>
  <si>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</si>
  <si>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</si>
  <si>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</si>
  <si>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</si>
  <si>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</si>
  <si>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</si>
  <si>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</si>
  <si>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</si>
  <si>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</si>
  <si>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</si>
  <si>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</si>
  <si>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</si>
  <si>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</si>
  <si>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</si>
  <si>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</si>
  <si>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</si>
  <si>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</si>
  <si>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</si>
  <si>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</si>
  <si>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</si>
  <si>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</si>
  <si>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</si>
  <si>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</si>
  <si>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</si>
  <si>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</si>
  <si>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</si>
  <si>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</si>
  <si>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</si>
  <si>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</si>
  <si>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</si>
  <si>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</si>
  <si>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</si>
  <si>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</si>
  <si>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</si>
  <si>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</si>
  <si>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</si>
  <si>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</si>
  <si>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</si>
  <si>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</si>
  <si>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</si>
  <si>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</si>
  <si>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</si>
  <si>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</si>
  <si>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</si>
  <si>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</si>
  <si>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</si>
  <si>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</si>
  <si>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</si>
  <si>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</si>
  <si>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</si>
  <si>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</si>
  <si>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</si>
  <si>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</si>
  <si>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</si>
  <si>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</si>
  <si>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</si>
  <si>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</si>
  <si>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</si>
  <si>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</si>
  <si>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</si>
  <si>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</si>
  <si>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</si>
  <si>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</si>
  <si>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</si>
  <si>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</si>
  <si>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</si>
  <si>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</si>
  <si>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</si>
  <si>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</si>
  <si>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</si>
  <si>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</si>
  <si>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</si>
  <si>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</si>
  <si>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</si>
  <si>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</si>
  <si>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</si>
  <si>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</si>
  <si>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</si>
  <si>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</si>
  <si>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</si>
  <si>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</si>
  <si>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</si>
  <si>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</si>
  <si>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</si>
  <si>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</si>
  <si>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</si>
  <si>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</si>
  <si>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</si>
  <si>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</si>
  <si>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</si>
  <si>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</si>
  <si>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</si>
  <si>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</si>
  <si>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</si>
  <si>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</si>
  <si>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</si>
  <si>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</si>
  <si>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</si>
  <si>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</si>
  <si>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</si>
  <si>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</si>
  <si>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</si>
  <si>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</si>
  <si>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</si>
  <si>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</si>
  <si>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</si>
  <si>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</si>
  <si>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</si>
  <si>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</si>
  <si>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</si>
  <si>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</si>
  <si>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</si>
  <si>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</si>
  <si>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</si>
  <si>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</si>
  <si>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</si>
  <si>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</si>
  <si>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</si>
  <si>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</si>
  <si>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</si>
  <si>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</si>
  <si>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</si>
  <si>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</si>
  <si>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</si>
  <si>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</si>
  <si>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</si>
  <si>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</si>
  <si>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</si>
  <si>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</si>
  <si>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</si>
  <si>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</si>
  <si>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</si>
  <si>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</si>
  <si>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</si>
  <si>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</si>
  <si>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</si>
  <si>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</si>
  <si>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</si>
  <si>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</si>
  <si>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</si>
  <si>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</si>
  <si>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</si>
  <si>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</si>
  <si>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</si>
  <si>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</si>
  <si>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</si>
  <si>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</si>
  <si>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</si>
  <si>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</si>
  <si>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</si>
  <si>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</si>
  <si>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</si>
  <si>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</si>
  <si>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</si>
  <si>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</si>
  <si>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</si>
  <si>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</si>
  <si>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</si>
  <si>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</si>
  <si>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</si>
  <si>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</si>
  <si>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</si>
  <si>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</si>
  <si>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</si>
  <si>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</si>
  <si>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</si>
  <si>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</si>
  <si>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</si>
  <si>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</si>
  <si>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</si>
  <si>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</si>
  <si>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</si>
  <si>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</si>
  <si>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</si>
  <si>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</si>
  <si>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</si>
  <si>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</si>
  <si>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</si>
  <si>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</si>
  <si>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</si>
  <si>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</si>
  <si>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</si>
  <si>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</si>
  <si>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</si>
  <si>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</si>
  <si>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</si>
  <si>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</si>
  <si>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</si>
  <si>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</si>
  <si>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</si>
  <si>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</si>
  <si>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</si>
  <si>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</si>
  <si>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</si>
  <si>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</si>
  <si>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</si>
  <si>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</si>
  <si>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</si>
  <si>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</si>
  <si>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</si>
  <si>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</si>
  <si>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</si>
  <si>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</si>
  <si>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</si>
  <si>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</si>
  <si>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</si>
  <si>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</si>
  <si>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</si>
  <si>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</si>
  <si>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</si>
  <si>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</si>
  <si>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</si>
  <si>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</si>
  <si>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</si>
  <si>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</si>
  <si>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</si>
  <si>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</si>
  <si>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</si>
  <si>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</si>
  <si>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</si>
  <si>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</si>
  <si>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</si>
  <si>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</si>
  <si>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</si>
  <si>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</si>
  <si>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</si>
  <si>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</si>
  <si>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</si>
  <si>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</si>
  <si>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</si>
  <si>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</si>
  <si>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</si>
  <si>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</si>
  <si>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</si>
  <si>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</si>
  <si>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</si>
  <si>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</si>
  <si>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</si>
  <si>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</si>
  <si>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</si>
  <si>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</si>
  <si>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</si>
  <si>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</si>
  <si>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</si>
  <si>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</si>
  <si>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</si>
  <si>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</si>
  <si>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</si>
  <si>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</si>
  <si>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</si>
  <si>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</si>
  <si>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</si>
  <si>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</si>
  <si>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</si>
  <si>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</si>
  <si>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</si>
  <si>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</si>
  <si>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</si>
  <si>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</si>
  <si>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</si>
  <si>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</si>
  <si>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</si>
  <si>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</si>
  <si>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</si>
  <si>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</si>
  <si>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</si>
  <si>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</si>
  <si>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</si>
  <si>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</si>
  <si>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</si>
  <si>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</si>
  <si>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</si>
  <si>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</si>
  <si>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</si>
  <si>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</si>
  <si>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</si>
  <si>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</si>
  <si>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</si>
  <si>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</si>
  <si>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</si>
  <si>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</si>
  <si>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</si>
  <si>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</si>
  <si>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</si>
  <si>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</si>
  <si>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</si>
  <si>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</si>
  <si>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</si>
  <si>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</si>
  <si>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</si>
  <si>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</si>
  <si>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</si>
  <si>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</si>
  <si>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</si>
  <si>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</si>
  <si>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</si>
  <si>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</si>
  <si>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</si>
  <si>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</si>
  <si>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</si>
  <si>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</si>
  <si>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</si>
  <si>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</si>
  <si>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</si>
  <si>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</si>
  <si>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</si>
  <si>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</si>
  <si>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</si>
  <si>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</si>
  <si>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</si>
  <si>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</si>
  <si>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</si>
  <si>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</si>
  <si>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</si>
  <si>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</si>
  <si>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</si>
  <si>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</si>
  <si>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</si>
  <si>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</si>
  <si>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</si>
  <si>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</si>
  <si>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</si>
  <si>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</si>
  <si>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</si>
  <si>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</si>
  <si>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</si>
  <si>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</si>
  <si>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</si>
  <si>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</si>
  <si>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</si>
  <si>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</si>
  <si>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</si>
  <si>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</si>
  <si>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</si>
  <si>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</si>
  <si>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</si>
  <si>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</si>
  <si>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</si>
  <si>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</si>
  <si>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</si>
  <si>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</si>
  <si>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</si>
  <si>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</si>
  <si>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</si>
  <si>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</si>
  <si>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</si>
  <si>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</si>
  <si>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</si>
  <si>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</si>
  <si>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</si>
  <si>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</si>
  <si>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</si>
  <si>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</si>
  <si>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</si>
  <si>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</si>
  <si>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</si>
  <si>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</si>
  <si>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</si>
  <si>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</si>
  <si>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</si>
  <si>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</si>
  <si>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</si>
  <si>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</si>
  <si>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</si>
  <si>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</si>
  <si>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</si>
  <si>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</si>
  <si>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</si>
  <si>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</si>
  <si>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</si>
  <si>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</si>
  <si>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</si>
  <si>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</si>
  <si>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</si>
  <si>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</si>
  <si>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</si>
  <si>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</si>
  <si>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</si>
  <si>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</si>
  <si>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</si>
  <si>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</si>
  <si>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</si>
  <si>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</si>
  <si>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</si>
  <si>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</si>
  <si>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</si>
  <si>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</si>
  <si>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</si>
  <si>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</si>
  <si>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</si>
  <si>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</si>
  <si>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</si>
  <si>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</si>
  <si>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</si>
  <si>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</si>
  <si>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</si>
  <si>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</si>
  <si>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</si>
  <si>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</si>
  <si>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</si>
  <si>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</si>
  <si>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</si>
  <si>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</si>
  <si>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</si>
  <si>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</si>
  <si>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</si>
  <si>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</si>
  <si>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</si>
  <si>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</si>
  <si>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</si>
  <si>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</si>
  <si>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</si>
  <si>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</si>
  <si>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</si>
  <si>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</si>
  <si>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</si>
  <si>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</si>
  <si>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</si>
  <si>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</si>
  <si>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</si>
  <si>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</si>
  <si>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</si>
  <si>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</si>
  <si>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</si>
  <si>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</si>
  <si>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</si>
  <si>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</si>
  <si>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</si>
  <si>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</si>
  <si>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</si>
  <si>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</si>
  <si>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</si>
  <si>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</si>
  <si>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</si>
  <si>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</si>
  <si>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</si>
  <si>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</si>
  <si>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</si>
  <si>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</si>
  <si>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</si>
  <si>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</si>
  <si>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</si>
  <si>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</si>
  <si>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</si>
  <si>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</si>
  <si>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</si>
  <si>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</si>
  <si>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</si>
  <si>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</si>
  <si>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</si>
  <si>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</si>
  <si>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</si>
  <si>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</si>
  <si>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</si>
  <si>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</si>
  <si>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</si>
  <si>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</si>
  <si>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</si>
  <si>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</si>
  <si>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</si>
  <si>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</si>
  <si>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</si>
  <si>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</si>
  <si>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</si>
  <si>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</si>
  <si>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</si>
  <si>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</si>
  <si>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</si>
  <si>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</si>
  <si>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</si>
  <si>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</si>
  <si>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</si>
  <si>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</si>
  <si>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</si>
  <si>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</si>
  <si>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</si>
  <si>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</si>
  <si>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</si>
  <si>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</si>
  <si>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</si>
  <si>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</si>
  <si>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</si>
  <si>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</si>
  <si>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</si>
  <si>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</si>
  <si>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</si>
  <si>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</si>
  <si>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</si>
  <si>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</si>
  <si>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</si>
  <si>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</si>
  <si>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</si>
  <si>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</si>
  <si>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</si>
  <si>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</si>
  <si>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</si>
  <si>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</si>
  <si>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</si>
  <si>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</si>
  <si>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</si>
  <si>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</si>
  <si>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</si>
  <si>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</si>
  <si>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</si>
  <si>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</si>
  <si>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</si>
  <si>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</si>
  <si>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</si>
  <si>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</si>
  <si>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</si>
  <si>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</si>
  <si>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</si>
  <si>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</si>
  <si>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</si>
  <si>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</si>
  <si>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</si>
  <si>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</si>
  <si>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</si>
  <si>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</si>
  <si>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</si>
  <si>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</si>
  <si>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</si>
  <si>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</si>
  <si>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</si>
  <si>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</si>
  <si>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</si>
  <si>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</si>
  <si>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</si>
  <si>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</si>
  <si>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</si>
  <si>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</si>
  <si>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</si>
  <si>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</si>
  <si>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</si>
  <si>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</si>
  <si>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</si>
  <si>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</si>
  <si>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</si>
  <si>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</si>
  <si>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</si>
  <si>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</si>
  <si>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</si>
  <si>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</si>
  <si>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</si>
  <si>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</si>
  <si>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</si>
  <si>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</si>
  <si>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</si>
  <si>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</si>
  <si>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</si>
  <si>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</si>
  <si>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</si>
  <si>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</si>
  <si>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</si>
  <si>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</si>
  <si>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</si>
  <si>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</si>
  <si>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</si>
  <si>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</si>
  <si>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</si>
  <si>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</si>
  <si>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</si>
  <si>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</si>
  <si>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</si>
  <si>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</si>
  <si>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</si>
  <si>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</si>
  <si>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</si>
  <si>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</si>
  <si>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</si>
  <si>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</si>
  <si>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</si>
  <si>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</si>
  <si>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</si>
  <si>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</si>
  <si>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</si>
  <si>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</si>
  <si>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</si>
  <si>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</si>
  <si>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</si>
  <si>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</si>
  <si>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</si>
  <si>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</si>
  <si>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</si>
  <si>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</si>
  <si>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</si>
  <si>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</si>
  <si>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</si>
  <si>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</si>
  <si>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</si>
  <si>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</si>
  <si>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</si>
  <si>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</si>
  <si>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</si>
  <si>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</si>
  <si>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</si>
  <si>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</si>
  <si>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</si>
  <si>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</si>
  <si>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</si>
  <si>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</si>
  <si>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</si>
  <si>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</si>
  <si>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</si>
  <si>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</si>
  <si>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</si>
  <si>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</si>
  <si>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</si>
  <si>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</si>
  <si>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</si>
  <si>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</si>
  <si>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</si>
  <si>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</si>
  <si>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</si>
  <si>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</si>
  <si>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</si>
  <si>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</si>
  <si>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</si>
  <si>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</si>
  <si>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</si>
  <si>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</si>
  <si>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</si>
  <si>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</si>
  <si>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</si>
  <si>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</si>
  <si>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</si>
  <si>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</si>
  <si>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</si>
  <si>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</si>
  <si>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</si>
  <si>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</si>
  <si>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</si>
  <si>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</si>
  <si>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</si>
  <si>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</si>
  <si>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</si>
  <si>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</si>
  <si>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</si>
  <si>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</si>
  <si>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</si>
  <si>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</si>
  <si>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</si>
  <si>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</si>
  <si>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</si>
  <si>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</si>
  <si>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</si>
  <si>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</si>
  <si>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</si>
  <si>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</si>
  <si>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</si>
  <si>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</si>
  <si>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</si>
  <si>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</si>
  <si>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</si>
  <si>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</si>
  <si>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</si>
  <si>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</si>
  <si>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</si>
  <si>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</si>
  <si>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</si>
  <si>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</si>
  <si>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</si>
  <si>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</si>
  <si>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</si>
  <si>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</si>
  <si>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</si>
  <si>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</si>
  <si>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</si>
  <si>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</si>
  <si>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</si>
  <si>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</si>
  <si>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</si>
  <si>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</si>
  <si>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</si>
  <si>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</si>
  <si>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</si>
  <si>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</si>
  <si>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</si>
  <si>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</si>
  <si>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</si>
  <si>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</si>
  <si>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</si>
  <si>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</si>
  <si>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</si>
  <si>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</si>
  <si>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</si>
  <si>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</si>
  <si>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</si>
  <si>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</si>
  <si>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</si>
  <si>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</si>
  <si>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</si>
  <si>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</si>
  <si>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</si>
  <si>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</si>
  <si>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</si>
  <si>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</si>
  <si>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</si>
  <si>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</si>
  <si>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</si>
  <si>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</si>
  <si>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</si>
  <si>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</si>
  <si>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</si>
  <si>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</si>
  <si>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</si>
  <si>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</si>
  <si>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</si>
  <si>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</si>
  <si>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</si>
  <si>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</si>
  <si>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</si>
  <si>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</si>
  <si>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</si>
  <si>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</si>
  <si>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</si>
  <si>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</si>
  <si>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</si>
  <si>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</si>
  <si>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</si>
  <si>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</si>
  <si>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</si>
  <si>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</si>
  <si>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</si>
  <si>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</si>
  <si>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</si>
  <si>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</si>
  <si>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</si>
  <si>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</si>
  <si>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</si>
  <si>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</si>
  <si>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</si>
  <si>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</si>
  <si>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</si>
  <si>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</si>
  <si>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</si>
  <si>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</si>
  <si>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</si>
  <si>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</si>
  <si>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</si>
  <si>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</si>
  <si>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</si>
  <si>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</si>
  <si>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</si>
  <si>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</si>
  <si>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</si>
  <si>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</si>
  <si>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</si>
  <si>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</si>
  <si>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</si>
  <si>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</si>
  <si>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</si>
  <si>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</si>
  <si>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</si>
  <si>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</si>
  <si>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</si>
  <si>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</si>
  <si>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</si>
  <si>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</si>
  <si>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</si>
  <si>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</si>
  <si>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</si>
  <si>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</si>
  <si>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</si>
  <si>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</si>
  <si>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</si>
  <si>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</si>
  <si>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</si>
  <si>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</si>
  <si>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</si>
  <si>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</si>
  <si>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</si>
  <si>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</si>
  <si>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</si>
  <si>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</si>
  <si>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</si>
  <si>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</si>
  <si>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</si>
  <si>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</si>
  <si>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</si>
  <si>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</si>
  <si>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</si>
  <si>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</si>
  <si>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</si>
  <si>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</si>
  <si>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</si>
  <si>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</si>
  <si>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</si>
  <si>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</si>
  <si>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</si>
  <si>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</si>
  <si>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</si>
  <si>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</si>
  <si>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</si>
  <si>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</si>
  <si>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</si>
  <si>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</si>
  <si>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</si>
  <si>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</si>
  <si>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</si>
  <si>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</si>
  <si>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</si>
  <si>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</si>
  <si>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</si>
  <si>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</si>
  <si>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</si>
  <si>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</si>
  <si>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</si>
  <si>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</si>
  <si>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</si>
  <si>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</si>
  <si>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</si>
  <si>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</si>
  <si>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</si>
  <si>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</si>
  <si>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</si>
  <si>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</si>
  <si>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</si>
  <si>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</si>
  <si>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</si>
  <si>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</si>
  <si>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</si>
  <si>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</si>
  <si>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</si>
  <si>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</si>
  <si>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</si>
  <si>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</si>
  <si>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</si>
  <si>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</si>
  <si>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</si>
  <si>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</si>
  <si>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</si>
  <si>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</si>
  <si>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</si>
  <si>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</si>
  <si>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</si>
  <si>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</si>
  <si>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</si>
  <si>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</si>
  <si>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</si>
  <si>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</si>
  <si>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</si>
  <si>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</si>
  <si>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</si>
  <si>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</si>
  <si>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</si>
  <si>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</si>
  <si>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</si>
  <si>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</si>
  <si>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</si>
  <si>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</si>
  <si>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</si>
  <si>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</si>
  <si>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</si>
  <si>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</si>
  <si>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</si>
  <si>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</si>
  <si>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</si>
  <si>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</si>
  <si>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</si>
  <si>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</si>
  <si>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</si>
  <si>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</si>
  <si>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</si>
  <si>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</si>
  <si>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</si>
  <si>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</si>
  <si>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</si>
  <si>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</si>
  <si>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</si>
  <si>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</si>
  <si>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</si>
  <si>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</si>
  <si>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</si>
  <si>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</si>
  <si>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</si>
  <si>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</si>
  <si>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</si>
  <si>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</si>
  <si>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</si>
  <si>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</si>
  <si>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</si>
  <si>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</si>
  <si>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</si>
  <si>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</si>
  <si>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</si>
  <si>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</si>
  <si>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</si>
  <si>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</si>
  <si>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</si>
  <si>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</si>
  <si>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</si>
  <si>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</si>
  <si>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</si>
  <si>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</si>
  <si>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</si>
  <si>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</si>
  <si>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</si>
  <si>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</si>
  <si>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</si>
  <si>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</si>
  <si>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</si>
  <si>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</si>
  <si>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</si>
  <si>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</si>
  <si>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</si>
  <si>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</si>
  <si>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</si>
  <si>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</si>
  <si>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</si>
  <si>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</si>
  <si>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</si>
  <si>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</si>
  <si>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</si>
  <si>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</si>
  <si>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</si>
  <si>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</si>
  <si>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</si>
  <si>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</si>
  <si>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</si>
  <si>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</si>
  <si>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</si>
  <si>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</si>
  <si>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</si>
  <si>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</si>
  <si>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</si>
  <si>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</si>
  <si>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</si>
  <si>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</si>
  <si>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</si>
  <si>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</si>
  <si>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</si>
  <si>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</si>
  <si>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</si>
  <si>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</si>
  <si>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</si>
  <si>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</si>
  <si>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</si>
  <si>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</si>
  <si>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</si>
  <si>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</si>
  <si>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</si>
  <si>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</si>
  <si>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</si>
  <si>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</si>
  <si>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</si>
  <si>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</si>
  <si>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</si>
  <si>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</si>
  <si>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</si>
  <si>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</si>
  <si>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</si>
  <si>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</si>
  <si>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</si>
  <si>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</si>
  <si>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</si>
  <si>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</si>
  <si>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</si>
  <si>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</si>
  <si>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</si>
  <si>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</si>
  <si>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</si>
  <si>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</si>
  <si>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</si>
  <si>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</si>
  <si>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</si>
  <si>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</si>
  <si>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</si>
  <si>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</si>
  <si>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</si>
  <si>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</si>
  <si>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</si>
  <si>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</si>
  <si>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</si>
  <si>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</si>
  <si>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</si>
  <si>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</si>
  <si>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</si>
  <si>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</si>
  <si>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</si>
  <si>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</si>
  <si>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</si>
  <si>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</si>
  <si>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</si>
  <si>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</si>
  <si>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</si>
  <si>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</si>
  <si>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</si>
  <si>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</si>
  <si>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</si>
  <si>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</si>
  <si>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</si>
  <si>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</si>
  <si>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</si>
  <si>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</si>
  <si>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</si>
  <si>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</si>
  <si>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</si>
  <si>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</si>
  <si>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</si>
  <si>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</si>
  <si>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</si>
  <si>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</si>
  <si>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</si>
  <si>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</si>
  <si>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</si>
  <si>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</si>
  <si>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</si>
  <si>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</si>
  <si>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</si>
  <si>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</si>
  <si>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</si>
  <si>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</si>
  <si>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</si>
  <si>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</si>
  <si>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</si>
  <si>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</si>
  <si>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</si>
  <si>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</si>
  <si>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</si>
  <si>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</si>
  <si>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</si>
  <si>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</si>
  <si>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</si>
  <si>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</si>
  <si>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</si>
  <si>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</si>
  <si>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</si>
  <si>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</si>
  <si>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</si>
  <si>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</si>
  <si>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</si>
  <si>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</si>
  <si>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</si>
  <si>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</si>
  <si>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</si>
  <si>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</si>
  <si>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</si>
  <si>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</si>
  <si>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</si>
  <si>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</si>
  <si>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</si>
  <si>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</si>
  <si>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</si>
  <si>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</si>
  <si>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</si>
  <si>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</si>
  <si>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</si>
  <si>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</si>
  <si>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</si>
  <si>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</si>
  <si>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</si>
  <si>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</si>
  <si>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</si>
  <si>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</si>
  <si>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</si>
  <si>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</si>
  <si>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</si>
  <si>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</si>
  <si>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</si>
  <si>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</si>
  <si>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</si>
  <si>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</si>
  <si>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</si>
  <si>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</si>
  <si>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</si>
  <si>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</si>
  <si>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</si>
  <si>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</si>
  <si>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</si>
  <si>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</si>
  <si>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</si>
  <si>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</si>
  <si>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</si>
  <si>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</si>
  <si>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</si>
  <si>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</si>
  <si>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</si>
  <si>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</si>
  <si>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</si>
  <si>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</si>
  <si>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</si>
  <si>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</si>
  <si>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</si>
  <si>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</si>
  <si>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</si>
  <si>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</si>
  <si>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</si>
  <si>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</si>
  <si>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</si>
  <si>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</si>
  <si>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</si>
  <si>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</si>
  <si>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</si>
  <si>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</si>
  <si>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</si>
  <si>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</si>
  <si>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</si>
  <si>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</si>
  <si>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</si>
  <si>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</si>
  <si>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</si>
  <si>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</si>
  <si>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</si>
  <si>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</si>
  <si>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</si>
  <si>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</si>
  <si>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</si>
  <si>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</si>
  <si>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</si>
  <si>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</si>
  <si>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</si>
  <si>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</si>
  <si>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</si>
  <si>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</si>
  <si>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</si>
  <si>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</si>
  <si>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</si>
  <si>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</si>
  <si>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</si>
  <si>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</si>
  <si>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</si>
  <si>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</si>
  <si>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</si>
  <si>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</si>
  <si>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</si>
  <si>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</si>
  <si>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</si>
  <si>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</si>
  <si>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</si>
  <si>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</si>
  <si>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</si>
  <si>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</si>
  <si>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</si>
  <si>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</si>
  <si>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</si>
  <si>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</si>
  <si>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</si>
  <si>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</si>
  <si>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</si>
  <si>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</si>
  <si>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</si>
  <si>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</si>
  <si>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</si>
  <si>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</si>
  <si>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</si>
  <si>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</si>
  <si>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</si>
  <si>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</si>
  <si>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</si>
  <si>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</si>
  <si>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</si>
  <si>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</si>
  <si>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</si>
  <si>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</si>
  <si>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</si>
  <si>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</si>
  <si>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</si>
  <si>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</si>
  <si>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</si>
  <si>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</si>
  <si>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</si>
  <si>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</si>
  <si>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</si>
  <si>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</si>
  <si>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</si>
  <si>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</si>
  <si>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</si>
  <si>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</si>
  <si>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</si>
  <si>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</si>
  <si>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</si>
  <si>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</si>
  <si>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</si>
  <si>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</si>
  <si>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</si>
  <si>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</si>
  <si>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</si>
  <si>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</si>
  <si>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</si>
  <si>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</si>
  <si>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</si>
  <si>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</si>
  <si>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</si>
  <si>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</si>
  <si>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</si>
  <si>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</si>
  <si>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</si>
  <si>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</si>
  <si>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</si>
  <si>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</si>
  <si>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</si>
  <si>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</si>
  <si>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</si>
  <si>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</si>
  <si>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</si>
  <si>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</si>
  <si>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</si>
  <si>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</si>
  <si>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</si>
  <si>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</si>
  <si>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</si>
  <si>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</si>
  <si>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</si>
  <si>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</si>
  <si>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</si>
  <si>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</si>
  <si>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</si>
  <si>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</si>
  <si>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</si>
  <si>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</si>
  <si>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</si>
  <si>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</si>
  <si>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</si>
  <si>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</si>
  <si>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</si>
  <si>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</si>
  <si>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</si>
  <si>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</si>
  <si>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</si>
  <si>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</si>
  <si>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</si>
  <si>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</si>
  <si>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</si>
  <si>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</si>
  <si>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</si>
  <si>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</si>
  <si>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</si>
  <si>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</si>
  <si>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</si>
  <si>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</si>
  <si>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</si>
  <si>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</si>
  <si>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</si>
  <si>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</si>
  <si>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</si>
  <si>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</si>
  <si>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</si>
  <si>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</si>
  <si>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</si>
  <si>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</si>
  <si>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</si>
  <si>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</si>
  <si>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</si>
  <si>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</si>
  <si>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</si>
  <si>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</si>
  <si>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</si>
  <si>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</si>
  <si>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</si>
  <si>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</si>
  <si>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</si>
  <si>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</si>
  <si>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</si>
  <si>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</si>
  <si>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</si>
  <si>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</si>
  <si>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</si>
  <si>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</si>
  <si>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</si>
  <si>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</si>
  <si>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</si>
  <si>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</si>
  <si>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</si>
  <si>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</si>
  <si>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</si>
  <si>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</si>
  <si>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</si>
  <si>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</si>
  <si>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</si>
  <si>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</si>
  <si>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</si>
  <si>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</si>
  <si>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</si>
  <si>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</si>
  <si>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</si>
  <si>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</si>
  <si>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</si>
  <si>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</si>
  <si>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</si>
  <si>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</si>
  <si>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</si>
  <si>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</si>
  <si>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For Period Ending July 23, 2010</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</si>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</sst>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44">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0" fontId="63" fillId="0" borderId="14" xfId="2885" applyFont="1" applyFill="1" applyBorder="1" applyAlignment="1">
      <alignment wrapText="1"/>
    </xf>
    <xf numFmtId="165" fontId="39" fillId="0" borderId="88" xfId="2660" applyNumberFormat="1" applyFont="1" applyFill="1" applyBorder="1"/>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165" fontId="39" fillId="0" borderId="88" xfId="2858" applyNumberFormat="1" applyFont="1" applyFill="1" applyBorder="1" applyAlignment="1">
      <alignment horizontal="right"/>
    </xf>
    <xf numFmtId="0" fontId="98" fillId="0" borderId="15" xfId="3948" applyNumberFormat="1" applyFont="1" applyFill="1" applyBorder="1" applyAlignment="1">
      <alignment horizontal="center" vertical="top" wrapText="1"/>
    </xf>
    <xf numFmtId="168" fontId="63" fillId="0" borderId="15" xfId="3948" applyNumberFormat="1" applyFont="1" applyFill="1" applyBorder="1" applyAlignment="1">
      <alignment horizontal="center" vertical="center" wrapText="1"/>
    </xf>
    <xf numFmtId="169" fontId="63" fillId="0" borderId="15" xfId="3949" applyNumberFormat="1" applyFont="1" applyFill="1" applyBorder="1" applyAlignment="1">
      <alignment horizontal="center" vertical="center" wrapText="1"/>
    </xf>
    <xf numFmtId="14" fontId="63" fillId="0" borderId="14" xfId="3948" applyNumberFormat="1" applyFont="1" applyFill="1" applyBorder="1" applyAlignment="1">
      <alignment horizontal="center" vertical="center" wrapText="1"/>
    </xf>
    <xf numFmtId="165" fontId="63" fillId="0" borderId="16" xfId="3948" applyNumberFormat="1" applyFont="1" applyFill="1" applyBorder="1" applyAlignment="1">
      <alignment horizontal="center" vertical="center" wrapText="1"/>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0" fontId="42" fillId="0" borderId="0" xfId="2858" applyFont="1" applyFill="1" applyBorder="1"/>
    <xf numFmtId="0" fontId="0" fillId="0" borderId="0" xfId="0" applyFill="1"/>
    <xf numFmtId="14" fontId="63" fillId="0" borderId="24" xfId="3948" applyNumberFormat="1" applyFont="1" applyFill="1" applyBorder="1" applyAlignment="1">
      <alignment horizontal="center" vertical="center" wrapText="1"/>
    </xf>
    <xf numFmtId="0" fontId="98" fillId="0" borderId="25"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14" fontId="39" fillId="0" borderId="0" xfId="2818" applyNumberFormat="1"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14" fontId="87" fillId="0" borderId="0" xfId="281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0" xfId="2858" applyFont="1" applyFill="1" applyAlignment="1">
      <alignment horizontal="right"/>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206" bestFit="1" customWidth="1"/>
    <col min="2" max="2" width="14.85546875" style="494" customWidth="1"/>
    <col min="3" max="3" width="46.42578125" style="1225" customWidth="1"/>
    <col min="4" max="4" width="19.85546875" style="1218" bestFit="1" customWidth="1"/>
    <col min="5" max="5" width="6.85546875" style="1205" bestFit="1" customWidth="1"/>
    <col min="6" max="6" width="39.42578125" style="1225" customWidth="1"/>
    <col min="7" max="7" width="26.42578125" style="496" bestFit="1" customWidth="1"/>
    <col min="8" max="8" width="13.7109375" style="1205" customWidth="1"/>
    <col min="9" max="9" width="14.140625" style="1205" customWidth="1"/>
    <col min="10" max="10" width="2.42578125" style="497" customWidth="1"/>
    <col min="11" max="11" width="20.140625" style="498" customWidth="1"/>
    <col min="12" max="12" width="20.85546875" style="498" bestFit="1" customWidth="1"/>
    <col min="13" max="13" width="19.7109375" style="11" customWidth="1"/>
    <col min="14" max="14" width="13.5703125" style="1205" customWidth="1"/>
    <col min="15" max="15" width="17" style="11" customWidth="1"/>
    <col min="16" max="16" width="4.140625" style="497" customWidth="1"/>
    <col min="17" max="17" width="2.42578125" style="497" customWidth="1"/>
    <col min="18" max="18" width="18.7109375" style="715" customWidth="1"/>
    <col min="19" max="16384" width="9.140625" style="1225"/>
  </cols>
  <sheetData>
    <row r="1" spans="1:22" ht="14.25" x14ac:dyDescent="0.2">
      <c r="A1" s="1350" t="s">
        <v>1974</v>
      </c>
      <c r="B1" s="1350"/>
      <c r="C1" s="1350"/>
      <c r="D1" s="1350"/>
      <c r="E1" s="1350"/>
      <c r="F1" s="1350"/>
      <c r="G1" s="1350"/>
      <c r="H1" s="1350"/>
      <c r="I1" s="1350"/>
      <c r="J1" s="1350"/>
      <c r="K1" s="1350"/>
      <c r="L1" s="1350"/>
      <c r="M1" s="1350"/>
      <c r="N1" s="1350"/>
      <c r="O1" s="1350"/>
      <c r="P1" s="1350"/>
      <c r="Q1" s="1350"/>
      <c r="R1" s="1350"/>
    </row>
    <row r="2" spans="1:22" ht="15" x14ac:dyDescent="0.25">
      <c r="A2" s="1331"/>
      <c r="B2" s="1331"/>
      <c r="C2" s="1331"/>
      <c r="D2" s="1331"/>
      <c r="E2" s="1331"/>
      <c r="F2" s="1331"/>
      <c r="G2" s="1331"/>
      <c r="H2" s="1331"/>
      <c r="I2" s="1331"/>
      <c r="J2" s="1331"/>
      <c r="K2" s="1331"/>
      <c r="L2" s="1331"/>
      <c r="M2" s="1331"/>
      <c r="N2" s="1331"/>
      <c r="O2" s="1331"/>
      <c r="P2" s="1331"/>
      <c r="Q2" s="1331"/>
      <c r="R2" s="1331"/>
    </row>
    <row r="3" spans="1:22" ht="15" x14ac:dyDescent="0.25">
      <c r="A3" s="1331" t="s">
        <v>1</v>
      </c>
      <c r="B3" s="1331"/>
      <c r="C3" s="1331"/>
      <c r="D3" s="1331"/>
      <c r="E3" s="1331"/>
      <c r="F3" s="1331"/>
      <c r="G3" s="1331"/>
      <c r="H3" s="1331"/>
      <c r="I3" s="1331"/>
      <c r="J3" s="1331"/>
      <c r="K3" s="1331"/>
      <c r="L3" s="1331"/>
      <c r="M3" s="1331"/>
      <c r="N3" s="1331"/>
      <c r="O3" s="1331"/>
      <c r="P3" s="1331"/>
      <c r="Q3" s="1331"/>
      <c r="R3" s="1331"/>
    </row>
    <row r="4" spans="1:22" ht="15" x14ac:dyDescent="0.25">
      <c r="A4" s="1331"/>
      <c r="B4" s="1331"/>
      <c r="C4" s="1331"/>
      <c r="D4" s="1331"/>
      <c r="E4" s="1331"/>
      <c r="F4" s="1331"/>
      <c r="G4" s="1331"/>
      <c r="H4" s="1331"/>
      <c r="I4" s="1331"/>
      <c r="J4" s="1331"/>
      <c r="K4" s="1331"/>
      <c r="L4" s="1331"/>
      <c r="M4" s="1331"/>
      <c r="N4" s="1331"/>
      <c r="O4" s="1331"/>
      <c r="P4" s="1331"/>
      <c r="Q4" s="1331"/>
      <c r="R4" s="1331"/>
    </row>
    <row r="5" spans="1:22" ht="15" x14ac:dyDescent="0.25">
      <c r="A5" s="1331" t="s">
        <v>594</v>
      </c>
      <c r="B5" s="1331"/>
      <c r="C5" s="1331"/>
      <c r="D5" s="1331"/>
      <c r="E5" s="1331"/>
      <c r="F5" s="1331"/>
      <c r="G5" s="1331"/>
      <c r="H5" s="1331"/>
      <c r="I5" s="1331"/>
      <c r="J5" s="1331"/>
      <c r="K5" s="1331"/>
      <c r="L5" s="1331"/>
      <c r="M5" s="1331"/>
      <c r="N5" s="1331"/>
      <c r="O5" s="1331"/>
      <c r="P5" s="1331"/>
      <c r="Q5" s="1331"/>
      <c r="R5" s="1331"/>
    </row>
    <row r="6" spans="1:22" ht="14.25" x14ac:dyDescent="0.2">
      <c r="A6" s="1329"/>
      <c r="B6" s="1329"/>
      <c r="C6" s="1329"/>
      <c r="D6" s="1329"/>
      <c r="E6" s="1329"/>
      <c r="F6" s="1329"/>
      <c r="G6" s="1329"/>
      <c r="H6" s="1329"/>
      <c r="I6" s="1329"/>
      <c r="J6" s="1329"/>
      <c r="K6" s="1329"/>
      <c r="L6" s="1329"/>
      <c r="M6" s="1329"/>
      <c r="N6" s="1329"/>
      <c r="O6" s="1329"/>
      <c r="P6" s="1329"/>
      <c r="Q6" s="1329"/>
      <c r="R6" s="1329"/>
    </row>
    <row r="7" spans="1:22" ht="15" x14ac:dyDescent="0.25">
      <c r="A7" s="1330" t="s">
        <v>1967</v>
      </c>
      <c r="B7" s="1330"/>
      <c r="C7" s="1330"/>
      <c r="D7" s="1330"/>
      <c r="E7" s="1330"/>
      <c r="F7" s="1330"/>
      <c r="G7" s="1330"/>
      <c r="H7" s="1330"/>
      <c r="I7" s="1330"/>
      <c r="J7" s="1330"/>
      <c r="K7" s="1330"/>
      <c r="L7" s="1330"/>
      <c r="M7" s="1330"/>
      <c r="N7" s="1330"/>
      <c r="O7" s="1330"/>
      <c r="P7" s="1330"/>
      <c r="Q7" s="1330"/>
      <c r="R7" s="1330"/>
    </row>
    <row r="8" spans="1:22" ht="15" x14ac:dyDescent="0.25">
      <c r="A8" s="1331"/>
      <c r="B8" s="1331"/>
      <c r="C8" s="1331"/>
      <c r="D8" s="1331"/>
      <c r="E8" s="1331"/>
      <c r="F8" s="1331"/>
      <c r="G8" s="1331"/>
      <c r="H8" s="1331"/>
      <c r="I8" s="1331"/>
      <c r="J8" s="1331"/>
      <c r="K8" s="1331"/>
      <c r="L8" s="1331"/>
      <c r="M8" s="1331"/>
      <c r="N8" s="1331"/>
      <c r="O8" s="1331"/>
      <c r="P8" s="1331"/>
      <c r="Q8" s="1331"/>
      <c r="R8" s="1331"/>
    </row>
    <row r="9" spans="1:22" ht="15" x14ac:dyDescent="0.25">
      <c r="A9" s="1340" t="s">
        <v>3</v>
      </c>
      <c r="B9" s="1340"/>
      <c r="C9" s="1340"/>
      <c r="D9" s="1340"/>
      <c r="E9" s="1340"/>
      <c r="F9" s="1340"/>
      <c r="G9" s="1340"/>
      <c r="H9" s="1340"/>
      <c r="I9" s="1340"/>
      <c r="J9" s="1340"/>
      <c r="K9" s="1340"/>
      <c r="L9" s="1340"/>
      <c r="M9" s="1340"/>
      <c r="N9" s="1340"/>
      <c r="O9" s="1340"/>
      <c r="P9" s="1340"/>
      <c r="Q9" s="1340"/>
      <c r="R9" s="1340"/>
    </row>
    <row r="10" spans="1:22" ht="15.75" thickBot="1" x14ac:dyDescent="0.3">
      <c r="A10" s="1340"/>
      <c r="B10" s="1340"/>
      <c r="C10" s="1340"/>
      <c r="D10" s="1340"/>
      <c r="E10" s="1340"/>
      <c r="F10" s="1340"/>
      <c r="G10" s="1340"/>
      <c r="H10" s="1340"/>
      <c r="I10" s="1340"/>
      <c r="J10" s="1340"/>
      <c r="K10" s="1340"/>
      <c r="L10" s="1340"/>
      <c r="M10" s="1340"/>
      <c r="N10" s="1340"/>
      <c r="O10" s="1340"/>
      <c r="P10" s="1340"/>
      <c r="Q10" s="1340"/>
      <c r="R10" s="1340"/>
    </row>
    <row r="11" spans="1:22" s="1218" customFormat="1" ht="30.75" customHeight="1" x14ac:dyDescent="0.25">
      <c r="A11" s="1341" t="s">
        <v>943</v>
      </c>
      <c r="B11" s="1345" t="s">
        <v>1270</v>
      </c>
      <c r="C11" s="1347" t="s">
        <v>4</v>
      </c>
      <c r="D11" s="1347"/>
      <c r="E11" s="1348"/>
      <c r="F11" s="1336" t="s">
        <v>1271</v>
      </c>
      <c r="G11" s="1337"/>
      <c r="H11" s="1339"/>
      <c r="I11" s="1336" t="s">
        <v>1276</v>
      </c>
      <c r="J11" s="1349"/>
      <c r="K11" s="1339"/>
      <c r="L11" s="1343" t="s">
        <v>1283</v>
      </c>
      <c r="M11" s="1344"/>
      <c r="N11" s="1336" t="s">
        <v>1279</v>
      </c>
      <c r="O11" s="1337"/>
      <c r="P11" s="1338"/>
      <c r="Q11" s="1338"/>
      <c r="R11" s="1339"/>
    </row>
    <row r="12" spans="1:22" s="197" customFormat="1" ht="48.75" customHeight="1" thickBot="1" x14ac:dyDescent="0.3">
      <c r="A12" s="1342"/>
      <c r="B12" s="1346"/>
      <c r="C12" s="192" t="s">
        <v>6</v>
      </c>
      <c r="D12" s="192" t="s">
        <v>7</v>
      </c>
      <c r="E12" s="193" t="s">
        <v>8</v>
      </c>
      <c r="F12" s="194" t="s">
        <v>1272</v>
      </c>
      <c r="G12" s="195" t="s">
        <v>1275</v>
      </c>
      <c r="H12" s="193" t="s">
        <v>1273</v>
      </c>
      <c r="I12" s="1332" t="s">
        <v>1277</v>
      </c>
      <c r="J12" s="1333"/>
      <c r="K12" s="964" t="s">
        <v>1808</v>
      </c>
      <c r="L12" s="962" t="s">
        <v>1278</v>
      </c>
      <c r="M12" s="193" t="s">
        <v>1274</v>
      </c>
      <c r="N12" s="194" t="s">
        <v>1280</v>
      </c>
      <c r="O12" s="1334" t="s">
        <v>1281</v>
      </c>
      <c r="P12" s="1335"/>
      <c r="Q12" s="196">
        <v>15</v>
      </c>
      <c r="R12" s="944"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3">
        <v>15000000000</v>
      </c>
      <c r="L13" s="961">
        <f t="shared" ref="L13:L37" si="0">IF($K13&lt;&gt;0,$G13-$K13,"")</f>
        <v>0</v>
      </c>
      <c r="M13" s="209" t="s">
        <v>1282</v>
      </c>
      <c r="N13" s="539">
        <v>40240</v>
      </c>
      <c r="O13" s="540" t="s">
        <v>1282</v>
      </c>
      <c r="P13" s="541" t="s">
        <v>1814</v>
      </c>
      <c r="Q13" s="542" t="s">
        <v>1658</v>
      </c>
      <c r="R13" s="945">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9">
        <v>136000000</v>
      </c>
      <c r="U14" s="197"/>
      <c r="V14" s="197"/>
    </row>
    <row r="15" spans="1:22" s="1218" customFormat="1" ht="28.5" customHeight="1" x14ac:dyDescent="0.2">
      <c r="A15" s="324" t="s">
        <v>1919</v>
      </c>
      <c r="B15" s="727">
        <v>39749</v>
      </c>
      <c r="C15" s="1208" t="s">
        <v>17</v>
      </c>
      <c r="D15" s="1208" t="s">
        <v>15</v>
      </c>
      <c r="E15" s="728" t="s">
        <v>16</v>
      </c>
      <c r="F15" s="729" t="s">
        <v>1540</v>
      </c>
      <c r="G15" s="730">
        <v>25000000000</v>
      </c>
      <c r="H15" s="241" t="s">
        <v>14</v>
      </c>
      <c r="I15" s="731"/>
      <c r="J15" s="737">
        <v>23</v>
      </c>
      <c r="K15" s="732"/>
      <c r="L15" s="733" t="str">
        <f t="shared" si="0"/>
        <v/>
      </c>
      <c r="M15" s="290"/>
      <c r="N15" s="734"/>
      <c r="O15" s="1226"/>
      <c r="P15" s="735"/>
      <c r="Q15" s="746"/>
      <c r="R15" s="946"/>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9">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05" t="s">
        <v>1658</v>
      </c>
      <c r="R17" s="739">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9">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9">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9">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9"/>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9"/>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9"/>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9">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9"/>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9"/>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9">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9">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9"/>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9">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9">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9"/>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9">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9"/>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9"/>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9"/>
    </row>
    <row r="37" spans="1:18" ht="28.5" x14ac:dyDescent="0.2">
      <c r="A37" s="1316"/>
      <c r="B37" s="1313">
        <v>39766</v>
      </c>
      <c r="C37" s="1310" t="s">
        <v>64</v>
      </c>
      <c r="D37" s="1287" t="s">
        <v>65</v>
      </c>
      <c r="E37" s="1281" t="s">
        <v>66</v>
      </c>
      <c r="F37" s="1285" t="s">
        <v>498</v>
      </c>
      <c r="G37" s="1283">
        <v>300000000</v>
      </c>
      <c r="H37" s="1281" t="s">
        <v>14</v>
      </c>
      <c r="I37" s="237">
        <v>39967</v>
      </c>
      <c r="J37" s="238">
        <v>4</v>
      </c>
      <c r="K37" s="239">
        <v>75000000</v>
      </c>
      <c r="L37" s="240">
        <f t="shared" si="0"/>
        <v>225000000</v>
      </c>
      <c r="M37" s="241" t="s">
        <v>498</v>
      </c>
      <c r="N37" s="1292">
        <v>40316</v>
      </c>
      <c r="O37" s="1267" t="s">
        <v>1282</v>
      </c>
      <c r="P37" s="1295"/>
      <c r="Q37" s="1263" t="s">
        <v>1658</v>
      </c>
      <c r="R37" s="1261">
        <v>5571592.4000000004</v>
      </c>
    </row>
    <row r="38" spans="1:18" ht="28.5" x14ac:dyDescent="0.2">
      <c r="A38" s="1317"/>
      <c r="B38" s="1314"/>
      <c r="C38" s="1311"/>
      <c r="D38" s="1305"/>
      <c r="E38" s="1300"/>
      <c r="F38" s="1304"/>
      <c r="G38" s="1301"/>
      <c r="H38" s="1300"/>
      <c r="I38" s="237">
        <v>40079</v>
      </c>
      <c r="J38" s="238">
        <v>4</v>
      </c>
      <c r="K38" s="239">
        <v>125000000</v>
      </c>
      <c r="L38" s="240">
        <v>100000000</v>
      </c>
      <c r="M38" s="241" t="s">
        <v>498</v>
      </c>
      <c r="N38" s="1293"/>
      <c r="O38" s="1291"/>
      <c r="P38" s="1296"/>
      <c r="Q38" s="1290"/>
      <c r="R38" s="1289"/>
    </row>
    <row r="39" spans="1:18" x14ac:dyDescent="0.2">
      <c r="A39" s="1318"/>
      <c r="B39" s="1315"/>
      <c r="C39" s="1312"/>
      <c r="D39" s="1288"/>
      <c r="E39" s="1282"/>
      <c r="F39" s="1286"/>
      <c r="G39" s="1284"/>
      <c r="H39" s="1282"/>
      <c r="I39" s="237">
        <v>40170</v>
      </c>
      <c r="J39" s="238">
        <v>4</v>
      </c>
      <c r="K39" s="239">
        <v>100000000</v>
      </c>
      <c r="L39" s="240">
        <v>0</v>
      </c>
      <c r="M39" s="241" t="s">
        <v>1282</v>
      </c>
      <c r="N39" s="1294"/>
      <c r="O39" s="1268"/>
      <c r="P39" s="1297"/>
      <c r="Q39" s="1264"/>
      <c r="R39" s="1262"/>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9"/>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9"/>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9">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9">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9">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9">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9">
        <v>212000</v>
      </c>
    </row>
    <row r="47" spans="1:18" ht="28.5" x14ac:dyDescent="0.2">
      <c r="A47" s="1316"/>
      <c r="B47" s="1313">
        <v>39773</v>
      </c>
      <c r="C47" s="1310" t="s">
        <v>86</v>
      </c>
      <c r="D47" s="1287" t="s">
        <v>87</v>
      </c>
      <c r="E47" s="1281" t="s">
        <v>25</v>
      </c>
      <c r="F47" s="1285" t="s">
        <v>498</v>
      </c>
      <c r="G47" s="1283">
        <v>400000000</v>
      </c>
      <c r="H47" s="1281" t="s">
        <v>14</v>
      </c>
      <c r="I47" s="237">
        <v>40177</v>
      </c>
      <c r="J47" s="245">
        <v>4</v>
      </c>
      <c r="K47" s="239">
        <v>200000000</v>
      </c>
      <c r="L47" s="246">
        <f t="shared" si="1"/>
        <v>200000000</v>
      </c>
      <c r="M47" s="219" t="s">
        <v>316</v>
      </c>
      <c r="N47" s="220"/>
      <c r="O47" s="228"/>
      <c r="P47" s="229"/>
      <c r="Q47" s="223"/>
      <c r="R47" s="739"/>
    </row>
    <row r="48" spans="1:18" x14ac:dyDescent="0.2">
      <c r="A48" s="1318"/>
      <c r="B48" s="1315"/>
      <c r="C48" s="1312"/>
      <c r="D48" s="1288"/>
      <c r="E48" s="1282"/>
      <c r="F48" s="1286"/>
      <c r="G48" s="1284"/>
      <c r="H48" s="1282"/>
      <c r="I48" s="237">
        <v>40240</v>
      </c>
      <c r="J48" s="245">
        <v>4</v>
      </c>
      <c r="K48" s="239">
        <v>200000000</v>
      </c>
      <c r="L48" s="246">
        <v>0</v>
      </c>
      <c r="M48" s="219" t="s">
        <v>1282</v>
      </c>
      <c r="N48" s="220">
        <v>40275</v>
      </c>
      <c r="O48" s="228" t="s">
        <v>1282</v>
      </c>
      <c r="P48" s="229"/>
      <c r="Q48" s="223" t="s">
        <v>1657</v>
      </c>
      <c r="R48" s="739">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9"/>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9"/>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26"/>
      <c r="P51" s="535"/>
      <c r="Q51" s="293"/>
      <c r="R51" s="946"/>
    </row>
    <row r="52" spans="1:18" x14ac:dyDescent="0.2">
      <c r="A52" s="210"/>
      <c r="B52" s="211">
        <v>39773</v>
      </c>
      <c r="C52" s="212" t="s">
        <v>96</v>
      </c>
      <c r="D52" s="213" t="s">
        <v>97</v>
      </c>
      <c r="E52" s="214" t="s">
        <v>25</v>
      </c>
      <c r="F52" s="215" t="s">
        <v>498</v>
      </c>
      <c r="G52" s="216">
        <v>180634000</v>
      </c>
      <c r="H52" s="214" t="s">
        <v>14</v>
      </c>
      <c r="I52" s="217"/>
      <c r="J52" s="226"/>
      <c r="K52" s="227"/>
      <c r="L52" s="208" t="str">
        <f t="shared" si="2"/>
        <v/>
      </c>
      <c r="M52" s="219"/>
      <c r="N52" s="220"/>
      <c r="O52" s="228"/>
      <c r="P52" s="229"/>
      <c r="Q52" s="223"/>
      <c r="R52" s="739"/>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9"/>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9"/>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9"/>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9"/>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9"/>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9"/>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9"/>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9"/>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9"/>
    </row>
    <row r="62" spans="1:18" ht="28.5" x14ac:dyDescent="0.2">
      <c r="A62" s="1316"/>
      <c r="B62" s="1313">
        <v>39773</v>
      </c>
      <c r="C62" s="1310" t="s">
        <v>117</v>
      </c>
      <c r="D62" s="1287" t="s">
        <v>21</v>
      </c>
      <c r="E62" s="1281" t="s">
        <v>22</v>
      </c>
      <c r="F62" s="1285" t="s">
        <v>498</v>
      </c>
      <c r="G62" s="1283">
        <v>154000000</v>
      </c>
      <c r="H62" s="1281" t="s">
        <v>14</v>
      </c>
      <c r="I62" s="237">
        <v>40191</v>
      </c>
      <c r="J62" s="247">
        <v>4</v>
      </c>
      <c r="K62" s="239">
        <v>50000000</v>
      </c>
      <c r="L62" s="246">
        <f t="shared" si="2"/>
        <v>104000000</v>
      </c>
      <c r="M62" s="219" t="s">
        <v>316</v>
      </c>
      <c r="N62" s="1279"/>
      <c r="O62" s="1277"/>
      <c r="P62" s="1275"/>
      <c r="Q62" s="1273"/>
      <c r="R62" s="1271"/>
    </row>
    <row r="63" spans="1:18" x14ac:dyDescent="0.2">
      <c r="A63" s="1318"/>
      <c r="B63" s="1315"/>
      <c r="C63" s="1312"/>
      <c r="D63" s="1288"/>
      <c r="E63" s="1282"/>
      <c r="F63" s="1286"/>
      <c r="G63" s="1284"/>
      <c r="H63" s="1282"/>
      <c r="I63" s="237">
        <v>40345</v>
      </c>
      <c r="J63" s="247">
        <v>4</v>
      </c>
      <c r="K63" s="239">
        <v>104000000</v>
      </c>
      <c r="L63" s="246">
        <v>0</v>
      </c>
      <c r="M63" s="219" t="s">
        <v>1282</v>
      </c>
      <c r="N63" s="1280"/>
      <c r="O63" s="1278"/>
      <c r="P63" s="1276"/>
      <c r="Q63" s="1274"/>
      <c r="R63" s="1272"/>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9"/>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9">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9"/>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9"/>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9"/>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26"/>
      <c r="P69" s="243"/>
      <c r="Q69" s="293"/>
      <c r="R69" s="946"/>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9"/>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9"/>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9"/>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9">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9"/>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9">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9">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9"/>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26"/>
      <c r="P78" s="243"/>
      <c r="Q78" s="293"/>
      <c r="R78" s="946"/>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9"/>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9"/>
    </row>
    <row r="81" spans="1:18" ht="28.5" x14ac:dyDescent="0.2">
      <c r="A81" s="960"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26"/>
      <c r="P81" s="243"/>
      <c r="Q81" s="293"/>
      <c r="R81" s="946"/>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9"/>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9"/>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9"/>
    </row>
    <row r="85" spans="1:18" ht="28.5" x14ac:dyDescent="0.2">
      <c r="A85" s="1316"/>
      <c r="B85" s="1323">
        <v>39787</v>
      </c>
      <c r="C85" s="1363" t="s">
        <v>165</v>
      </c>
      <c r="D85" s="1302" t="s">
        <v>166</v>
      </c>
      <c r="E85" s="1281" t="s">
        <v>25</v>
      </c>
      <c r="F85" s="1365" t="s">
        <v>498</v>
      </c>
      <c r="G85" s="1357">
        <v>130000000</v>
      </c>
      <c r="H85" s="1308" t="s">
        <v>14</v>
      </c>
      <c r="I85" s="237">
        <v>40051</v>
      </c>
      <c r="J85" s="262">
        <v>4</v>
      </c>
      <c r="K85" s="239">
        <v>97500000</v>
      </c>
      <c r="L85" s="246">
        <f t="shared" si="2"/>
        <v>32500000</v>
      </c>
      <c r="M85" s="263" t="s">
        <v>498</v>
      </c>
      <c r="N85" s="1361">
        <v>40114</v>
      </c>
      <c r="O85" s="1267" t="s">
        <v>1282</v>
      </c>
      <c r="P85" s="1354">
        <v>9</v>
      </c>
      <c r="Q85" s="1359" t="s">
        <v>1657</v>
      </c>
      <c r="R85" s="1261">
        <v>1307000</v>
      </c>
    </row>
    <row r="86" spans="1:18" x14ac:dyDescent="0.2">
      <c r="A86" s="1318"/>
      <c r="B86" s="1324"/>
      <c r="C86" s="1364"/>
      <c r="D86" s="1303"/>
      <c r="E86" s="1282"/>
      <c r="F86" s="1366"/>
      <c r="G86" s="1358"/>
      <c r="H86" s="1309"/>
      <c r="I86" s="217">
        <v>40058</v>
      </c>
      <c r="J86" s="218">
        <v>4</v>
      </c>
      <c r="K86" s="264">
        <v>32500000</v>
      </c>
      <c r="L86" s="208">
        <v>0</v>
      </c>
      <c r="M86" s="263" t="s">
        <v>1282</v>
      </c>
      <c r="N86" s="1362"/>
      <c r="O86" s="1268"/>
      <c r="P86" s="1355"/>
      <c r="Q86" s="1360"/>
      <c r="R86" s="1262"/>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9"/>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9"/>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9"/>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9"/>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9"/>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9"/>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9"/>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9"/>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9"/>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9"/>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9"/>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9"/>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9"/>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9"/>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9">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9"/>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9"/>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9"/>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9">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9"/>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9"/>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9">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9"/>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9"/>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9"/>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9">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9"/>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9"/>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9"/>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9">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9"/>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9"/>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9">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9"/>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9"/>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9"/>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9"/>
    </row>
    <row r="124" spans="1:18" ht="28.5" x14ac:dyDescent="0.2">
      <c r="A124" s="210">
        <v>22</v>
      </c>
      <c r="B124" s="267">
        <v>39794</v>
      </c>
      <c r="C124" s="268" t="s">
        <v>239</v>
      </c>
      <c r="D124" s="269" t="s">
        <v>240</v>
      </c>
      <c r="E124" s="270" t="s">
        <v>224</v>
      </c>
      <c r="F124" s="705" t="s">
        <v>1893</v>
      </c>
      <c r="G124" s="216">
        <v>74426000</v>
      </c>
      <c r="H124" s="270" t="s">
        <v>14</v>
      </c>
      <c r="I124" s="217"/>
      <c r="J124" s="274"/>
      <c r="K124" s="227"/>
      <c r="L124" s="208" t="str">
        <f t="shared" si="4"/>
        <v/>
      </c>
      <c r="M124" s="219"/>
      <c r="N124" s="275"/>
      <c r="O124" s="228"/>
      <c r="P124" s="276"/>
      <c r="Q124" s="223"/>
      <c r="R124" s="739"/>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9"/>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9">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9"/>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9"/>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9"/>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9"/>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9"/>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9">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9"/>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9"/>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9"/>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9"/>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9"/>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9"/>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9"/>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9"/>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9"/>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9"/>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9">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9"/>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9"/>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9"/>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9"/>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9"/>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9"/>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9"/>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9"/>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9">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9"/>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9"/>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9"/>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9"/>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9">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9">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9"/>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26" t="s">
        <v>1282</v>
      </c>
      <c r="P160" s="292">
        <v>9</v>
      </c>
      <c r="Q160" s="293" t="s">
        <v>1657</v>
      </c>
      <c r="R160" s="946">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9"/>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9">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9"/>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9"/>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9">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9"/>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9"/>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9"/>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9"/>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9"/>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9"/>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9"/>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9"/>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9"/>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9"/>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9"/>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9"/>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9"/>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9"/>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9"/>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9"/>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9">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9"/>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9"/>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9"/>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9"/>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9"/>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9"/>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9"/>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9"/>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9"/>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9"/>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9"/>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9"/>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9"/>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9"/>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9"/>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9"/>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9"/>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9"/>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9"/>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9"/>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9"/>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9"/>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9"/>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9"/>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9"/>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9"/>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9"/>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9"/>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9"/>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9"/>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9"/>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9"/>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9"/>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9"/>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9"/>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9"/>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9"/>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9"/>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9"/>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9"/>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9"/>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9"/>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9"/>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9">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9"/>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9"/>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9"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9"/>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9"/>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9">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9">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9"/>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9"/>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9"/>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9"/>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9">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9"/>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9">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9"/>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9"/>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9"/>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9"/>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9">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9"/>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9"/>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9"/>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9"/>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9"/>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9"/>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9"/>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9"/>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9"/>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9"/>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9"/>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9"/>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9"/>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9"/>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9"/>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9"/>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9"/>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9"/>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9"/>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9"/>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9"/>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9"/>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9"/>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9"/>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9"/>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9"/>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9">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9"/>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9"/>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9"/>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9"/>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9"/>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39"/>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9">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9">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9"/>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9"/>
    </row>
    <row r="283" spans="1:18" ht="28.5" customHeight="1" x14ac:dyDescent="0.2">
      <c r="A283" s="230" t="s">
        <v>1965</v>
      </c>
      <c r="B283" s="296">
        <v>39829</v>
      </c>
      <c r="C283" s="304" t="s">
        <v>686</v>
      </c>
      <c r="D283" s="305" t="s">
        <v>176</v>
      </c>
      <c r="E283" s="252" t="s">
        <v>177</v>
      </c>
      <c r="F283" s="1193" t="s">
        <v>1893</v>
      </c>
      <c r="G283" s="307">
        <v>424174000</v>
      </c>
      <c r="H283" s="300" t="s">
        <v>14</v>
      </c>
      <c r="I283" s="217"/>
      <c r="J283" s="301"/>
      <c r="K283" s="227"/>
      <c r="L283" s="208" t="str">
        <f t="shared" si="10"/>
        <v/>
      </c>
      <c r="M283" s="219"/>
      <c r="N283" s="272"/>
      <c r="O283" s="228"/>
      <c r="P283" s="302"/>
      <c r="Q283" s="223"/>
      <c r="R283" s="739"/>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9">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9"/>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9"/>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9"/>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9"/>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9"/>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9"/>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9"/>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9"/>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9">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9"/>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9"/>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9">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9"/>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9"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9"/>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9"/>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9"/>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9"/>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9"/>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9"/>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9"/>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9"/>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9"/>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9"/>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9"/>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9">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9"/>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9"/>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9"/>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9"/>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9"/>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9"/>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9"/>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9"/>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9"/>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9"/>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9"/>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9"/>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9">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9"/>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9">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9"/>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9"/>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9"/>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9"/>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9"/>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9"/>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9"/>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9"/>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9"/>
    </row>
    <row r="335" spans="1:18" x14ac:dyDescent="0.2">
      <c r="A335" s="1316">
        <v>2</v>
      </c>
      <c r="B335" s="1325">
        <v>39836</v>
      </c>
      <c r="C335" s="1327" t="s">
        <v>791</v>
      </c>
      <c r="D335" s="1251" t="s">
        <v>784</v>
      </c>
      <c r="E335" s="1253" t="s">
        <v>149</v>
      </c>
      <c r="F335" s="1255" t="s">
        <v>420</v>
      </c>
      <c r="G335" s="1257">
        <v>3240000</v>
      </c>
      <c r="H335" s="1259" t="s">
        <v>14</v>
      </c>
      <c r="I335" s="217">
        <v>40163</v>
      </c>
      <c r="J335" s="301">
        <v>4</v>
      </c>
      <c r="K335" s="227">
        <v>1000000</v>
      </c>
      <c r="L335" s="208">
        <f t="shared" si="12"/>
        <v>2240000</v>
      </c>
      <c r="M335" s="303" t="s">
        <v>309</v>
      </c>
      <c r="N335" s="1269">
        <v>40345</v>
      </c>
      <c r="O335" s="1267" t="s">
        <v>654</v>
      </c>
      <c r="P335" s="1265" t="s">
        <v>314</v>
      </c>
      <c r="Q335" s="1263" t="s">
        <v>1657</v>
      </c>
      <c r="R335" s="1261">
        <v>162000</v>
      </c>
    </row>
    <row r="336" spans="1:18" x14ac:dyDescent="0.2">
      <c r="A336" s="1318"/>
      <c r="B336" s="1326"/>
      <c r="C336" s="1328"/>
      <c r="D336" s="1252"/>
      <c r="E336" s="1254"/>
      <c r="F336" s="1256"/>
      <c r="G336" s="1258"/>
      <c r="H336" s="1260"/>
      <c r="I336" s="217">
        <v>40345</v>
      </c>
      <c r="J336" s="301">
        <v>4</v>
      </c>
      <c r="K336" s="227">
        <v>2240000</v>
      </c>
      <c r="L336" s="208">
        <v>0</v>
      </c>
      <c r="M336" s="303" t="s">
        <v>309</v>
      </c>
      <c r="N336" s="1270"/>
      <c r="O336" s="1268"/>
      <c r="P336" s="1266"/>
      <c r="Q336" s="1264"/>
      <c r="R336" s="1262"/>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9"/>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9"/>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9"/>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9"/>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9"/>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9"/>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9"/>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9"/>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9"/>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9"/>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9"/>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9"/>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9"/>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9"/>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9"/>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9"/>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9"/>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9"/>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9"/>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9"/>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9"/>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9"/>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9"/>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9"/>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9"/>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9">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9"/>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9"/>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9"/>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9"/>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9"/>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9"/>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9"/>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9"/>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9"/>
    </row>
    <row r="372" spans="1:18" s="323" customFormat="1" ht="27" customHeight="1" x14ac:dyDescent="0.2">
      <c r="A372" s="324" t="s">
        <v>1632</v>
      </c>
      <c r="B372" s="1207">
        <v>39843</v>
      </c>
      <c r="C372" s="1195" t="s">
        <v>1676</v>
      </c>
      <c r="D372" s="1195" t="s">
        <v>877</v>
      </c>
      <c r="E372" s="1204" t="s">
        <v>55</v>
      </c>
      <c r="F372" s="325" t="s">
        <v>420</v>
      </c>
      <c r="G372" s="1209">
        <v>6633000</v>
      </c>
      <c r="H372" s="1201" t="s">
        <v>14</v>
      </c>
      <c r="I372" s="326"/>
      <c r="J372" s="327"/>
      <c r="K372" s="328"/>
      <c r="L372" s="329" t="str">
        <f t="shared" si="13"/>
        <v/>
      </c>
      <c r="M372" s="330"/>
      <c r="N372" s="331"/>
      <c r="O372" s="186"/>
      <c r="P372" s="332"/>
      <c r="Q372" s="322"/>
      <c r="R372" s="947"/>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9"/>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9">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9"/>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9"/>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9"/>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9"/>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9"/>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9"/>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9"/>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9"/>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9"/>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9"/>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9"/>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9"/>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9"/>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9"/>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9"/>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9"/>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9"/>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9"/>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9"/>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9"/>
    </row>
    <row r="395" spans="1:18" s="323" customFormat="1" ht="28.5" x14ac:dyDescent="0.2">
      <c r="A395" s="244">
        <v>18</v>
      </c>
      <c r="B395" s="1221">
        <v>39850</v>
      </c>
      <c r="C395" s="319" t="s">
        <v>1802</v>
      </c>
      <c r="D395" s="336" t="s">
        <v>1800</v>
      </c>
      <c r="E395" s="234" t="s">
        <v>55</v>
      </c>
      <c r="F395" s="337" t="s">
        <v>654</v>
      </c>
      <c r="G395" s="311">
        <v>33900000</v>
      </c>
      <c r="H395" s="338" t="s">
        <v>14</v>
      </c>
      <c r="I395" s="237"/>
      <c r="J395" s="339"/>
      <c r="K395" s="239"/>
      <c r="L395" s="246" t="str">
        <f t="shared" si="14"/>
        <v/>
      </c>
      <c r="M395" s="290"/>
      <c r="N395" s="191"/>
      <c r="O395" s="1226"/>
      <c r="P395" s="340"/>
      <c r="Q395" s="341"/>
      <c r="R395" s="946"/>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9"/>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9"/>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9"/>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9"/>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9"/>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9"/>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9"/>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9"/>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9"/>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9"/>
    </row>
    <row r="406" spans="1:18" s="323" customFormat="1" ht="28.5" x14ac:dyDescent="0.2">
      <c r="A406" s="230" t="s">
        <v>1805</v>
      </c>
      <c r="B406" s="1221">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9"/>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9"/>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9"/>
    </row>
    <row r="409" spans="1:18" ht="28.5" x14ac:dyDescent="0.2">
      <c r="A409" s="1316"/>
      <c r="B409" s="1321">
        <v>39857</v>
      </c>
      <c r="C409" s="1319" t="s">
        <v>945</v>
      </c>
      <c r="D409" s="1298" t="s">
        <v>986</v>
      </c>
      <c r="E409" s="1306" t="s">
        <v>987</v>
      </c>
      <c r="F409" s="1285" t="s">
        <v>498</v>
      </c>
      <c r="G409" s="1257">
        <v>83726000</v>
      </c>
      <c r="H409" s="1352" t="s">
        <v>14</v>
      </c>
      <c r="I409" s="237">
        <v>40058</v>
      </c>
      <c r="J409" s="342">
        <v>4</v>
      </c>
      <c r="K409" s="239">
        <v>41863000</v>
      </c>
      <c r="L409" s="246">
        <f t="shared" si="14"/>
        <v>41863000</v>
      </c>
      <c r="M409" s="219" t="s">
        <v>498</v>
      </c>
      <c r="N409" s="4"/>
      <c r="O409" s="228"/>
      <c r="P409" s="335"/>
      <c r="Q409" s="223"/>
      <c r="R409" s="739"/>
    </row>
    <row r="410" spans="1:18" x14ac:dyDescent="0.2">
      <c r="A410" s="1318"/>
      <c r="B410" s="1322"/>
      <c r="C410" s="1320"/>
      <c r="D410" s="1299"/>
      <c r="E410" s="1307"/>
      <c r="F410" s="1286"/>
      <c r="G410" s="1258"/>
      <c r="H410" s="1353"/>
      <c r="I410" s="237">
        <v>40135</v>
      </c>
      <c r="J410" s="334">
        <v>4</v>
      </c>
      <c r="K410" s="239">
        <v>41863000</v>
      </c>
      <c r="L410" s="246">
        <f>G409-L409-K410</f>
        <v>0</v>
      </c>
      <c r="M410" s="219" t="s">
        <v>1282</v>
      </c>
      <c r="N410" s="4"/>
      <c r="O410" s="228"/>
      <c r="P410" s="335"/>
      <c r="Q410" s="223"/>
      <c r="R410" s="739"/>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9"/>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9"/>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9"/>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9"/>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9"/>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9"/>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9"/>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9"/>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9"/>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9"/>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9"/>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9"/>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9"/>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9"/>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9"/>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9"/>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9"/>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9"/>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9"/>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9"/>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9">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9"/>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9"/>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9"/>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9"/>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9"/>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9"/>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9"/>
    </row>
    <row r="439" spans="1:18" x14ac:dyDescent="0.2">
      <c r="A439" s="1316">
        <v>27</v>
      </c>
      <c r="B439" s="1321">
        <v>39864</v>
      </c>
      <c r="C439" s="1298" t="s">
        <v>1037</v>
      </c>
      <c r="D439" s="1298" t="s">
        <v>1038</v>
      </c>
      <c r="E439" s="1368" t="s">
        <v>1039</v>
      </c>
      <c r="F439" s="344" t="s">
        <v>498</v>
      </c>
      <c r="G439" s="307">
        <v>69600000</v>
      </c>
      <c r="H439" s="321" t="s">
        <v>14</v>
      </c>
      <c r="I439" s="217"/>
      <c r="J439" s="334"/>
      <c r="K439" s="227"/>
      <c r="L439" s="208" t="str">
        <f t="shared" si="15"/>
        <v/>
      </c>
      <c r="M439" s="219"/>
      <c r="N439" s="4"/>
      <c r="O439" s="228"/>
      <c r="P439" s="335"/>
      <c r="Q439" s="223"/>
      <c r="R439" s="739"/>
    </row>
    <row r="440" spans="1:18" x14ac:dyDescent="0.2">
      <c r="A440" s="1318"/>
      <c r="B440" s="1322"/>
      <c r="C440" s="1299"/>
      <c r="D440" s="1299"/>
      <c r="E440" s="1369"/>
      <c r="F440" s="344" t="s">
        <v>1541</v>
      </c>
      <c r="G440" s="307">
        <v>46400000</v>
      </c>
      <c r="H440" s="321" t="s">
        <v>14</v>
      </c>
      <c r="I440" s="217"/>
      <c r="J440" s="334"/>
      <c r="K440" s="227"/>
      <c r="L440" s="208" t="str">
        <f t="shared" si="15"/>
        <v/>
      </c>
      <c r="M440" s="219"/>
      <c r="N440" s="4"/>
      <c r="O440" s="228"/>
      <c r="P440" s="335"/>
      <c r="Q440" s="223"/>
      <c r="R440" s="739"/>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9"/>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9"/>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9"/>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9"/>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9"/>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9"/>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9"/>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9"/>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9"/>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9"/>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9"/>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9"/>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9"/>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9"/>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9"/>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9"/>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9"/>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9"/>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9"/>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9"/>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9"/>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9"/>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9"/>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9"/>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9"/>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9"/>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9"/>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9"/>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9"/>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9"/>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9">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9"/>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9"/>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9"/>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9"/>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9">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9"/>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9"/>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9"/>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9"/>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9"/>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9"/>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9"/>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9"/>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9"/>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9"/>
    </row>
    <row r="487" spans="1:18" ht="28.5" x14ac:dyDescent="0.2">
      <c r="A487" s="230" t="s">
        <v>1673</v>
      </c>
      <c r="B487" s="1221">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9"/>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9"/>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9"/>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9"/>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9"/>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9"/>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9"/>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9"/>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9"/>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9"/>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9"/>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9"/>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9"/>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9"/>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9"/>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9"/>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9"/>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9"/>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9"/>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9"/>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9"/>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9"/>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9"/>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9"/>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9"/>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9"/>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9"/>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9"/>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9">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9"/>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9"/>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9"/>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9"/>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9">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9"/>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9"/>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9"/>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9"/>
    </row>
    <row r="525" spans="1:18" ht="28.5" x14ac:dyDescent="0.2">
      <c r="A525" s="230" t="s">
        <v>1639</v>
      </c>
      <c r="B525" s="1221">
        <v>39885</v>
      </c>
      <c r="C525" s="1223" t="s">
        <v>1221</v>
      </c>
      <c r="D525" s="1222" t="s">
        <v>1214</v>
      </c>
      <c r="E525" s="354" t="s">
        <v>1215</v>
      </c>
      <c r="F525" s="352" t="s">
        <v>654</v>
      </c>
      <c r="G525" s="311">
        <v>6000000</v>
      </c>
      <c r="H525" s="338" t="s">
        <v>14</v>
      </c>
      <c r="I525" s="217"/>
      <c r="J525" s="334"/>
      <c r="K525" s="227"/>
      <c r="L525" s="208" t="str">
        <f t="shared" si="16"/>
        <v/>
      </c>
      <c r="M525" s="219"/>
      <c r="N525" s="4"/>
      <c r="O525" s="228"/>
      <c r="P525" s="335"/>
      <c r="Q525" s="223"/>
      <c r="R525" s="739"/>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9"/>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9"/>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9"/>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9"/>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9"/>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9"/>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9"/>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9"/>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9"/>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9"/>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9"/>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9"/>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9"/>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9"/>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9"/>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9"/>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9"/>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9"/>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9"/>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9"/>
    </row>
    <row r="546" spans="1:18" s="355" customFormat="1" ht="28.5" x14ac:dyDescent="0.2">
      <c r="A546" s="244">
        <v>2</v>
      </c>
      <c r="B546" s="1221">
        <v>39899</v>
      </c>
      <c r="C546" s="1223" t="s">
        <v>1244</v>
      </c>
      <c r="D546" s="1222" t="s">
        <v>1265</v>
      </c>
      <c r="E546" s="354" t="s">
        <v>1026</v>
      </c>
      <c r="F546" s="352" t="s">
        <v>420</v>
      </c>
      <c r="G546" s="311">
        <v>574000</v>
      </c>
      <c r="H546" s="338" t="s">
        <v>14</v>
      </c>
      <c r="I546" s="237"/>
      <c r="J546" s="339"/>
      <c r="K546" s="239"/>
      <c r="L546" s="208" t="str">
        <f t="shared" si="17"/>
        <v/>
      </c>
      <c r="M546" s="290"/>
      <c r="N546" s="191"/>
      <c r="O546" s="1226"/>
      <c r="P546" s="340"/>
      <c r="Q546" s="293"/>
      <c r="R546" s="946"/>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9"/>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9"/>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9"/>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9"/>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9"/>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9"/>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9"/>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9"/>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9"/>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9"/>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9"/>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9"/>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9"/>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9"/>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9"/>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9"/>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9"/>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9"/>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9"/>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9"/>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9"/>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9"/>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9"/>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9"/>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9"/>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9"/>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9"/>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9"/>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9"/>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9"/>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9"/>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9"/>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9"/>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9"/>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9"/>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9"/>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9"/>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9"/>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9"/>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9"/>
    </row>
    <row r="587" spans="1:18" s="355" customFormat="1" ht="30.75" x14ac:dyDescent="0.2">
      <c r="A587" s="244">
        <v>8</v>
      </c>
      <c r="B587" s="1221">
        <v>39927</v>
      </c>
      <c r="C587" s="1223" t="s">
        <v>1376</v>
      </c>
      <c r="D587" s="1222" t="s">
        <v>751</v>
      </c>
      <c r="E587" s="362" t="s">
        <v>1069</v>
      </c>
      <c r="F587" s="363" t="s">
        <v>1407</v>
      </c>
      <c r="G587" s="311">
        <v>3000000</v>
      </c>
      <c r="H587" s="338" t="s">
        <v>14</v>
      </c>
      <c r="I587" s="364">
        <v>40141</v>
      </c>
      <c r="J587" s="339">
        <v>4</v>
      </c>
      <c r="K587" s="239">
        <v>1600000</v>
      </c>
      <c r="L587" s="246">
        <f t="shared" si="17"/>
        <v>1400000</v>
      </c>
      <c r="M587" s="365" t="s">
        <v>1650</v>
      </c>
      <c r="N587" s="191"/>
      <c r="O587" s="1226"/>
      <c r="P587" s="340"/>
      <c r="Q587" s="293"/>
      <c r="R587" s="946"/>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9"/>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9"/>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9"/>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9"/>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9"/>
    </row>
    <row r="593" spans="1:18" s="355" customFormat="1" ht="28.5" x14ac:dyDescent="0.2">
      <c r="A593" s="244">
        <v>8</v>
      </c>
      <c r="B593" s="1221">
        <v>39934</v>
      </c>
      <c r="C593" s="1223" t="s">
        <v>1383</v>
      </c>
      <c r="D593" s="1222" t="s">
        <v>1385</v>
      </c>
      <c r="E593" s="362" t="s">
        <v>1069</v>
      </c>
      <c r="F593" s="363" t="s">
        <v>1407</v>
      </c>
      <c r="G593" s="311">
        <v>6100000</v>
      </c>
      <c r="H593" s="338" t="s">
        <v>14</v>
      </c>
      <c r="I593" s="364"/>
      <c r="J593" s="339"/>
      <c r="K593" s="239"/>
      <c r="L593" s="208" t="str">
        <f t="shared" si="17"/>
        <v/>
      </c>
      <c r="M593" s="290"/>
      <c r="N593" s="191"/>
      <c r="O593" s="1226"/>
      <c r="P593" s="340"/>
      <c r="Q593" s="293"/>
      <c r="R593" s="946"/>
    </row>
    <row r="594" spans="1:18" s="355" customFormat="1" ht="28.5" x14ac:dyDescent="0.2">
      <c r="A594" s="244">
        <v>8</v>
      </c>
      <c r="B594" s="1221">
        <v>39934</v>
      </c>
      <c r="C594" s="1223" t="s">
        <v>1388</v>
      </c>
      <c r="D594" s="1223" t="s">
        <v>1386</v>
      </c>
      <c r="E594" s="1224" t="s">
        <v>747</v>
      </c>
      <c r="F594" s="363" t="s">
        <v>1407</v>
      </c>
      <c r="G594" s="311">
        <v>10750000</v>
      </c>
      <c r="H594" s="338" t="s">
        <v>14</v>
      </c>
      <c r="I594" s="364"/>
      <c r="J594" s="339"/>
      <c r="K594" s="239"/>
      <c r="L594" s="208" t="str">
        <f t="shared" si="17"/>
        <v/>
      </c>
      <c r="M594" s="290"/>
      <c r="N594" s="191"/>
      <c r="O594" s="1226"/>
      <c r="P594" s="340"/>
      <c r="Q594" s="293"/>
      <c r="R594" s="946"/>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9"/>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9"/>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9"/>
    </row>
    <row r="598" spans="1:18" s="355" customFormat="1" ht="28.5" x14ac:dyDescent="0.2">
      <c r="A598" s="244">
        <v>8</v>
      </c>
      <c r="B598" s="1221">
        <v>39941</v>
      </c>
      <c r="C598" s="1223" t="s">
        <v>1403</v>
      </c>
      <c r="D598" s="1223" t="s">
        <v>1397</v>
      </c>
      <c r="E598" s="1224" t="s">
        <v>985</v>
      </c>
      <c r="F598" s="363" t="s">
        <v>1407</v>
      </c>
      <c r="G598" s="311">
        <v>3000000</v>
      </c>
      <c r="H598" s="338" t="s">
        <v>14</v>
      </c>
      <c r="I598" s="364"/>
      <c r="J598" s="339"/>
      <c r="K598" s="239"/>
      <c r="L598" s="208" t="str">
        <f t="shared" si="17"/>
        <v/>
      </c>
      <c r="M598" s="290"/>
      <c r="N598" s="191"/>
      <c r="O598" s="1226"/>
      <c r="P598" s="340"/>
      <c r="Q598" s="293"/>
      <c r="R598" s="946"/>
    </row>
    <row r="599" spans="1:18" s="355" customFormat="1" ht="28.5" x14ac:dyDescent="0.2">
      <c r="A599" s="244">
        <v>8</v>
      </c>
      <c r="B599" s="1221">
        <v>39941</v>
      </c>
      <c r="C599" s="1223" t="s">
        <v>1402</v>
      </c>
      <c r="D599" s="1223" t="s">
        <v>1398</v>
      </c>
      <c r="E599" s="1224" t="s">
        <v>1005</v>
      </c>
      <c r="F599" s="363" t="s">
        <v>1407</v>
      </c>
      <c r="G599" s="311">
        <v>4000000</v>
      </c>
      <c r="H599" s="338" t="s">
        <v>14</v>
      </c>
      <c r="I599" s="364"/>
      <c r="J599" s="339"/>
      <c r="K599" s="239"/>
      <c r="L599" s="208" t="str">
        <f t="shared" si="17"/>
        <v/>
      </c>
      <c r="M599" s="290"/>
      <c r="N599" s="191"/>
      <c r="O599" s="1226"/>
      <c r="P599" s="340"/>
      <c r="Q599" s="293"/>
      <c r="R599" s="946"/>
    </row>
    <row r="600" spans="1:18" s="355" customFormat="1" ht="28.5" x14ac:dyDescent="0.2">
      <c r="A600" s="244">
        <v>8</v>
      </c>
      <c r="B600" s="1221">
        <v>39941</v>
      </c>
      <c r="C600" s="1223" t="s">
        <v>1401</v>
      </c>
      <c r="D600" s="1223" t="s">
        <v>1399</v>
      </c>
      <c r="E600" s="1224" t="s">
        <v>1001</v>
      </c>
      <c r="F600" s="363" t="s">
        <v>1407</v>
      </c>
      <c r="G600" s="311">
        <v>13644000</v>
      </c>
      <c r="H600" s="338" t="s">
        <v>14</v>
      </c>
      <c r="I600" s="364"/>
      <c r="J600" s="339"/>
      <c r="K600" s="367"/>
      <c r="L600" s="208" t="str">
        <f t="shared" si="17"/>
        <v/>
      </c>
      <c r="M600" s="290"/>
      <c r="N600" s="191"/>
      <c r="O600" s="1226"/>
      <c r="P600" s="340"/>
      <c r="Q600" s="293"/>
      <c r="R600" s="946"/>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9"/>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9"/>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9"/>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9"/>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9"/>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9"/>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9"/>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9"/>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9"/>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9"/>
    </row>
    <row r="611" spans="1:18" s="355" customFormat="1" ht="28.5" x14ac:dyDescent="0.2">
      <c r="A611" s="244">
        <v>8</v>
      </c>
      <c r="B611" s="1221">
        <v>39948</v>
      </c>
      <c r="C611" s="1223" t="s">
        <v>1416</v>
      </c>
      <c r="D611" s="1223" t="s">
        <v>1426</v>
      </c>
      <c r="E611" s="1224" t="s">
        <v>1001</v>
      </c>
      <c r="F611" s="363" t="s">
        <v>1407</v>
      </c>
      <c r="G611" s="311">
        <v>5586000</v>
      </c>
      <c r="H611" s="338" t="s">
        <v>14</v>
      </c>
      <c r="I611" s="364"/>
      <c r="J611" s="339"/>
      <c r="K611" s="367"/>
      <c r="L611" s="208" t="str">
        <f t="shared" si="18"/>
        <v/>
      </c>
      <c r="M611" s="290"/>
      <c r="N611" s="191"/>
      <c r="O611" s="1226"/>
      <c r="P611" s="340"/>
      <c r="Q611" s="293"/>
      <c r="R611" s="946"/>
    </row>
    <row r="612" spans="1:18" s="355" customFormat="1" ht="28.5" x14ac:dyDescent="0.2">
      <c r="A612" s="244">
        <v>8</v>
      </c>
      <c r="B612" s="1221">
        <v>39948</v>
      </c>
      <c r="C612" s="1223" t="s">
        <v>1433</v>
      </c>
      <c r="D612" s="1223" t="s">
        <v>1427</v>
      </c>
      <c r="E612" s="1224" t="s">
        <v>1001</v>
      </c>
      <c r="F612" s="363" t="s">
        <v>1407</v>
      </c>
      <c r="G612" s="311">
        <v>2400000</v>
      </c>
      <c r="H612" s="338" t="s">
        <v>14</v>
      </c>
      <c r="I612" s="364"/>
      <c r="J612" s="339"/>
      <c r="K612" s="367"/>
      <c r="L612" s="208" t="str">
        <f t="shared" si="18"/>
        <v/>
      </c>
      <c r="M612" s="290"/>
      <c r="N612" s="191"/>
      <c r="O612" s="1226"/>
      <c r="P612" s="340"/>
      <c r="Q612" s="293"/>
      <c r="R612" s="946"/>
    </row>
    <row r="613" spans="1:18" s="355" customFormat="1" ht="28.5" x14ac:dyDescent="0.2">
      <c r="A613" s="244">
        <v>8</v>
      </c>
      <c r="B613" s="1221">
        <v>39948</v>
      </c>
      <c r="C613" s="1223" t="s">
        <v>1417</v>
      </c>
      <c r="D613" s="1223" t="s">
        <v>869</v>
      </c>
      <c r="E613" s="1224" t="s">
        <v>992</v>
      </c>
      <c r="F613" s="363" t="s">
        <v>1407</v>
      </c>
      <c r="G613" s="311">
        <v>1100000</v>
      </c>
      <c r="H613" s="338" t="s">
        <v>14</v>
      </c>
      <c r="I613" s="364"/>
      <c r="J613" s="339"/>
      <c r="K613" s="367"/>
      <c r="L613" s="208" t="str">
        <f t="shared" si="18"/>
        <v/>
      </c>
      <c r="M613" s="290"/>
      <c r="N613" s="191"/>
      <c r="O613" s="1226"/>
      <c r="P613" s="340"/>
      <c r="Q613" s="293"/>
      <c r="R613" s="946"/>
    </row>
    <row r="614" spans="1:18" s="355" customFormat="1" ht="28.5" x14ac:dyDescent="0.2">
      <c r="A614" s="244">
        <v>8</v>
      </c>
      <c r="B614" s="1221">
        <v>39948</v>
      </c>
      <c r="C614" s="1223" t="s">
        <v>1431</v>
      </c>
      <c r="D614" s="1223" t="s">
        <v>1428</v>
      </c>
      <c r="E614" s="1224" t="s">
        <v>1001</v>
      </c>
      <c r="F614" s="363" t="s">
        <v>1407</v>
      </c>
      <c r="G614" s="311">
        <v>2639000</v>
      </c>
      <c r="H614" s="338" t="s">
        <v>14</v>
      </c>
      <c r="I614" s="364"/>
      <c r="J614" s="339"/>
      <c r="K614" s="367"/>
      <c r="L614" s="208" t="str">
        <f t="shared" si="18"/>
        <v/>
      </c>
      <c r="M614" s="290"/>
      <c r="N614" s="191"/>
      <c r="O614" s="1226"/>
      <c r="P614" s="340"/>
      <c r="Q614" s="293"/>
      <c r="R614" s="946"/>
    </row>
    <row r="615" spans="1:18" s="355" customFormat="1" ht="28.5" x14ac:dyDescent="0.2">
      <c r="A615" s="244">
        <v>8</v>
      </c>
      <c r="B615" s="1221">
        <v>39948</v>
      </c>
      <c r="C615" s="1223" t="s">
        <v>1432</v>
      </c>
      <c r="D615" s="1223" t="s">
        <v>1429</v>
      </c>
      <c r="E615" s="1224" t="s">
        <v>985</v>
      </c>
      <c r="F615" s="363" t="s">
        <v>1407</v>
      </c>
      <c r="G615" s="311">
        <v>20300000</v>
      </c>
      <c r="H615" s="338" t="s">
        <v>14</v>
      </c>
      <c r="I615" s="364"/>
      <c r="J615" s="339"/>
      <c r="K615" s="367"/>
      <c r="L615" s="208" t="str">
        <f t="shared" si="18"/>
        <v/>
      </c>
      <c r="M615" s="290"/>
      <c r="N615" s="191"/>
      <c r="O615" s="1226"/>
      <c r="P615" s="340"/>
      <c r="Q615" s="293"/>
      <c r="R615" s="946"/>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9"/>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9"/>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9"/>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9"/>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9"/>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9"/>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9"/>
    </row>
    <row r="623" spans="1:18" s="355" customFormat="1" ht="28.5" x14ac:dyDescent="0.2">
      <c r="A623" s="244">
        <v>8</v>
      </c>
      <c r="B623" s="1221">
        <v>39955</v>
      </c>
      <c r="C623" s="1223" t="s">
        <v>952</v>
      </c>
      <c r="D623" s="1223" t="s">
        <v>959</v>
      </c>
      <c r="E623" s="1224" t="s">
        <v>989</v>
      </c>
      <c r="F623" s="363" t="s">
        <v>1407</v>
      </c>
      <c r="G623" s="311">
        <v>20400000</v>
      </c>
      <c r="H623" s="338" t="s">
        <v>14</v>
      </c>
      <c r="I623" s="364"/>
      <c r="J623" s="339"/>
      <c r="K623" s="367"/>
      <c r="L623" s="191"/>
      <c r="M623" s="290"/>
      <c r="N623" s="191"/>
      <c r="O623" s="1226"/>
      <c r="P623" s="340"/>
      <c r="Q623" s="293"/>
      <c r="R623" s="946"/>
    </row>
    <row r="624" spans="1:18" s="355" customFormat="1" ht="28.5" x14ac:dyDescent="0.2">
      <c r="A624" s="244">
        <v>8</v>
      </c>
      <c r="B624" s="1221">
        <v>39955</v>
      </c>
      <c r="C624" s="1223" t="s">
        <v>953</v>
      </c>
      <c r="D624" s="1223" t="s">
        <v>960</v>
      </c>
      <c r="E624" s="1224" t="s">
        <v>1110</v>
      </c>
      <c r="F624" s="363" t="s">
        <v>1407</v>
      </c>
      <c r="G624" s="311">
        <v>6349000</v>
      </c>
      <c r="H624" s="338" t="s">
        <v>14</v>
      </c>
      <c r="I624" s="364"/>
      <c r="J624" s="339"/>
      <c r="K624" s="367"/>
      <c r="L624" s="191"/>
      <c r="M624" s="290"/>
      <c r="N624" s="191"/>
      <c r="O624" s="1226"/>
      <c r="P624" s="340"/>
      <c r="Q624" s="293"/>
      <c r="R624" s="946"/>
    </row>
    <row r="625" spans="1:18" s="355" customFormat="1" ht="28.5" x14ac:dyDescent="0.2">
      <c r="A625" s="244">
        <v>8</v>
      </c>
      <c r="B625" s="1221">
        <v>39955</v>
      </c>
      <c r="C625" s="1223" t="s">
        <v>954</v>
      </c>
      <c r="D625" s="1223" t="s">
        <v>961</v>
      </c>
      <c r="E625" s="1224" t="s">
        <v>1005</v>
      </c>
      <c r="F625" s="363" t="s">
        <v>1407</v>
      </c>
      <c r="G625" s="311">
        <v>2993000</v>
      </c>
      <c r="H625" s="338" t="s">
        <v>14</v>
      </c>
      <c r="I625" s="364"/>
      <c r="J625" s="339"/>
      <c r="K625" s="367"/>
      <c r="L625" s="191"/>
      <c r="M625" s="290"/>
      <c r="N625" s="191"/>
      <c r="O625" s="1226"/>
      <c r="P625" s="340"/>
      <c r="Q625" s="293"/>
      <c r="R625" s="946"/>
    </row>
    <row r="626" spans="1:18" s="355" customFormat="1" ht="28.5" x14ac:dyDescent="0.2">
      <c r="A626" s="244">
        <v>8</v>
      </c>
      <c r="B626" s="1221">
        <v>39955</v>
      </c>
      <c r="C626" s="1223" t="s">
        <v>965</v>
      </c>
      <c r="D626" s="1223" t="s">
        <v>1214</v>
      </c>
      <c r="E626" s="1224" t="s">
        <v>1005</v>
      </c>
      <c r="F626" s="363" t="s">
        <v>1407</v>
      </c>
      <c r="G626" s="311">
        <v>20445000</v>
      </c>
      <c r="H626" s="338" t="s">
        <v>14</v>
      </c>
      <c r="I626" s="364"/>
      <c r="J626" s="339"/>
      <c r="K626" s="367"/>
      <c r="L626" s="1227"/>
      <c r="M626" s="371"/>
      <c r="N626" s="372"/>
      <c r="O626" s="1203"/>
      <c r="P626" s="340"/>
      <c r="Q626" s="293"/>
      <c r="R626" s="948"/>
    </row>
    <row r="627" spans="1:18" s="355" customFormat="1" ht="28.5" x14ac:dyDescent="0.2">
      <c r="A627" s="244">
        <v>8</v>
      </c>
      <c r="B627" s="1221">
        <v>39955</v>
      </c>
      <c r="C627" s="1223" t="s">
        <v>955</v>
      </c>
      <c r="D627" s="1223" t="s">
        <v>962</v>
      </c>
      <c r="E627" s="1224" t="s">
        <v>1050</v>
      </c>
      <c r="F627" s="363" t="s">
        <v>1407</v>
      </c>
      <c r="G627" s="311">
        <v>14400000</v>
      </c>
      <c r="H627" s="338" t="s">
        <v>14</v>
      </c>
      <c r="I627" s="364"/>
      <c r="J627" s="339"/>
      <c r="K627" s="367"/>
      <c r="L627" s="191"/>
      <c r="M627" s="290"/>
      <c r="N627" s="364"/>
      <c r="O627" s="1226"/>
      <c r="P627" s="340"/>
      <c r="Q627" s="293"/>
      <c r="R627" s="946"/>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9"/>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9"/>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9"/>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9"/>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9"/>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9"/>
    </row>
    <row r="634" spans="1:18" s="355" customFormat="1" ht="28.5" x14ac:dyDescent="0.2">
      <c r="A634" s="244">
        <v>8</v>
      </c>
      <c r="B634" s="1221">
        <v>39962</v>
      </c>
      <c r="C634" s="1228" t="s">
        <v>833</v>
      </c>
      <c r="D634" s="1223" t="s">
        <v>842</v>
      </c>
      <c r="E634" s="1224" t="s">
        <v>1127</v>
      </c>
      <c r="F634" s="363" t="s">
        <v>1407</v>
      </c>
      <c r="G634" s="311">
        <v>3942000</v>
      </c>
      <c r="H634" s="338" t="s">
        <v>14</v>
      </c>
      <c r="I634" s="364"/>
      <c r="J634" s="339"/>
      <c r="K634" s="367"/>
      <c r="L634" s="376"/>
      <c r="M634" s="377"/>
      <c r="N634" s="364"/>
      <c r="O634" s="1226"/>
      <c r="P634" s="340"/>
      <c r="Q634" s="293"/>
      <c r="R634" s="946"/>
    </row>
    <row r="635" spans="1:18" s="355" customFormat="1" ht="28.5" x14ac:dyDescent="0.2">
      <c r="A635" s="244">
        <v>8</v>
      </c>
      <c r="B635" s="378">
        <v>39962</v>
      </c>
      <c r="C635" s="1228" t="s">
        <v>834</v>
      </c>
      <c r="D635" s="1223" t="s">
        <v>843</v>
      </c>
      <c r="E635" s="1224" t="s">
        <v>992</v>
      </c>
      <c r="F635" s="363" t="s">
        <v>1407</v>
      </c>
      <c r="G635" s="311">
        <v>19817000</v>
      </c>
      <c r="H635" s="338" t="s">
        <v>14</v>
      </c>
      <c r="I635" s="364"/>
      <c r="J635" s="339"/>
      <c r="K635" s="367"/>
      <c r="L635" s="376"/>
      <c r="M635" s="377"/>
      <c r="N635" s="364"/>
      <c r="O635" s="1226"/>
      <c r="P635" s="340"/>
      <c r="Q635" s="293"/>
      <c r="R635" s="946"/>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9"/>
    </row>
    <row r="637" spans="1:18" s="355" customFormat="1" ht="28.5" x14ac:dyDescent="0.2">
      <c r="A637" s="1199">
        <v>8</v>
      </c>
      <c r="B637" s="381">
        <v>39969</v>
      </c>
      <c r="C637" s="1228" t="s">
        <v>671</v>
      </c>
      <c r="D637" s="1223" t="s">
        <v>929</v>
      </c>
      <c r="E637" s="1224" t="s">
        <v>1127</v>
      </c>
      <c r="F637" s="363" t="s">
        <v>1407</v>
      </c>
      <c r="G637" s="311">
        <v>17969000</v>
      </c>
      <c r="H637" s="338" t="s">
        <v>14</v>
      </c>
      <c r="I637" s="364"/>
      <c r="J637" s="339"/>
      <c r="K637" s="367"/>
      <c r="L637" s="376"/>
      <c r="M637" s="377"/>
      <c r="N637" s="364"/>
      <c r="O637" s="1226"/>
      <c r="P637" s="340"/>
      <c r="Q637" s="293"/>
      <c r="R637" s="946"/>
    </row>
    <row r="638" spans="1:18" s="355" customFormat="1" ht="28.5" x14ac:dyDescent="0.2">
      <c r="A638" s="1199" t="s">
        <v>674</v>
      </c>
      <c r="B638" s="381">
        <v>39969</v>
      </c>
      <c r="C638" s="1223" t="s">
        <v>672</v>
      </c>
      <c r="D638" s="1223" t="s">
        <v>869</v>
      </c>
      <c r="E638" s="1224" t="s">
        <v>992</v>
      </c>
      <c r="F638" s="363" t="s">
        <v>1407</v>
      </c>
      <c r="G638" s="311">
        <v>17300000</v>
      </c>
      <c r="H638" s="338" t="s">
        <v>14</v>
      </c>
      <c r="I638" s="364"/>
      <c r="J638" s="339"/>
      <c r="K638" s="367"/>
      <c r="L638" s="376"/>
      <c r="M638" s="377"/>
      <c r="N638" s="364"/>
      <c r="O638" s="1226"/>
      <c r="P638" s="340"/>
      <c r="Q638" s="293"/>
      <c r="R638" s="946"/>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9"/>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9"/>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9"/>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9"/>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9"/>
    </row>
    <row r="644" spans="1:18" s="355" customFormat="1" ht="28.5" x14ac:dyDescent="0.2">
      <c r="A644" s="1199" t="s">
        <v>674</v>
      </c>
      <c r="B644" s="381">
        <v>39976</v>
      </c>
      <c r="C644" s="1223" t="s">
        <v>442</v>
      </c>
      <c r="D644" s="1223" t="s">
        <v>439</v>
      </c>
      <c r="E644" s="1224" t="s">
        <v>1021</v>
      </c>
      <c r="F644" s="363" t="s">
        <v>1407</v>
      </c>
      <c r="G644" s="311">
        <v>3756000</v>
      </c>
      <c r="H644" s="338" t="s">
        <v>14</v>
      </c>
      <c r="I644" s="364"/>
      <c r="J644" s="339"/>
      <c r="K644" s="367"/>
      <c r="L644" s="376"/>
      <c r="M644" s="377"/>
      <c r="N644" s="364"/>
      <c r="O644" s="1226"/>
      <c r="P644" s="340"/>
      <c r="Q644" s="293"/>
      <c r="R644" s="946"/>
    </row>
    <row r="645" spans="1:18" s="355" customFormat="1" ht="28.5" x14ac:dyDescent="0.2">
      <c r="A645" s="1199">
        <v>8</v>
      </c>
      <c r="B645" s="381">
        <v>39976</v>
      </c>
      <c r="C645" s="1223" t="s">
        <v>434</v>
      </c>
      <c r="D645" s="1223" t="s">
        <v>440</v>
      </c>
      <c r="E645" s="1224" t="s">
        <v>1001</v>
      </c>
      <c r="F645" s="363" t="s">
        <v>1407</v>
      </c>
      <c r="G645" s="311">
        <v>15000000</v>
      </c>
      <c r="H645" s="338" t="s">
        <v>14</v>
      </c>
      <c r="I645" s="364"/>
      <c r="J645" s="339"/>
      <c r="K645" s="367"/>
      <c r="L645" s="376"/>
      <c r="M645" s="377"/>
      <c r="N645" s="364"/>
      <c r="O645" s="1226"/>
      <c r="P645" s="340"/>
      <c r="Q645" s="293"/>
      <c r="R645" s="946"/>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9"/>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9"/>
    </row>
    <row r="648" spans="1:18" s="355" customFormat="1" ht="28.5" x14ac:dyDescent="0.2">
      <c r="A648" s="1199">
        <v>8</v>
      </c>
      <c r="B648" s="381">
        <v>39983</v>
      </c>
      <c r="C648" s="1223" t="s">
        <v>460</v>
      </c>
      <c r="D648" s="1223" t="s">
        <v>469</v>
      </c>
      <c r="E648" s="1224" t="s">
        <v>985</v>
      </c>
      <c r="F648" s="363" t="s">
        <v>1407</v>
      </c>
      <c r="G648" s="311">
        <v>2639000</v>
      </c>
      <c r="H648" s="338" t="s">
        <v>14</v>
      </c>
      <c r="I648" s="364"/>
      <c r="J648" s="339"/>
      <c r="K648" s="367"/>
      <c r="L648" s="376"/>
      <c r="M648" s="377"/>
      <c r="N648" s="364"/>
      <c r="O648" s="1226"/>
      <c r="P648" s="340"/>
      <c r="Q648" s="293"/>
      <c r="R648" s="946"/>
    </row>
    <row r="649" spans="1:18" s="355" customFormat="1" ht="28.5" x14ac:dyDescent="0.2">
      <c r="A649" s="1199" t="s">
        <v>674</v>
      </c>
      <c r="B649" s="381">
        <v>39983</v>
      </c>
      <c r="C649" s="1223" t="s">
        <v>464</v>
      </c>
      <c r="D649" s="1223" t="s">
        <v>470</v>
      </c>
      <c r="E649" s="1224" t="s">
        <v>1074</v>
      </c>
      <c r="F649" s="363" t="s">
        <v>1407</v>
      </c>
      <c r="G649" s="311">
        <v>6400000</v>
      </c>
      <c r="H649" s="338" t="s">
        <v>14</v>
      </c>
      <c r="I649" s="364"/>
      <c r="J649" s="339"/>
      <c r="K649" s="367"/>
      <c r="L649" s="376"/>
      <c r="M649" s="377"/>
      <c r="N649" s="364"/>
      <c r="O649" s="1226"/>
      <c r="P649" s="340"/>
      <c r="Q649" s="293"/>
      <c r="R649" s="946"/>
    </row>
    <row r="650" spans="1:18" s="355" customFormat="1" ht="28.5" x14ac:dyDescent="0.2">
      <c r="A650" s="1199">
        <v>8</v>
      </c>
      <c r="B650" s="381">
        <v>39983</v>
      </c>
      <c r="C650" s="1223" t="s">
        <v>465</v>
      </c>
      <c r="D650" s="1223" t="s">
        <v>1120</v>
      </c>
      <c r="E650" s="1224" t="s">
        <v>1061</v>
      </c>
      <c r="F650" s="363" t="s">
        <v>1407</v>
      </c>
      <c r="G650" s="311">
        <v>12000000</v>
      </c>
      <c r="H650" s="338" t="s">
        <v>14</v>
      </c>
      <c r="I650" s="364"/>
      <c r="J650" s="339"/>
      <c r="K650" s="367"/>
      <c r="L650" s="376"/>
      <c r="M650" s="377"/>
      <c r="N650" s="364"/>
      <c r="O650" s="1226"/>
      <c r="P650" s="340"/>
      <c r="Q650" s="293"/>
      <c r="R650" s="946"/>
    </row>
    <row r="651" spans="1:18" s="355" customFormat="1" ht="28.5" x14ac:dyDescent="0.2">
      <c r="A651" s="1199">
        <v>8</v>
      </c>
      <c r="B651" s="381">
        <v>39983</v>
      </c>
      <c r="C651" s="1223" t="s">
        <v>461</v>
      </c>
      <c r="D651" s="1223" t="s">
        <v>644</v>
      </c>
      <c r="E651" s="1224" t="s">
        <v>1021</v>
      </c>
      <c r="F651" s="363" t="s">
        <v>1407</v>
      </c>
      <c r="G651" s="311">
        <v>12000000</v>
      </c>
      <c r="H651" s="338" t="s">
        <v>14</v>
      </c>
      <c r="I651" s="364"/>
      <c r="J651" s="339"/>
      <c r="K651" s="367"/>
      <c r="L651" s="376"/>
      <c r="M651" s="377"/>
      <c r="N651" s="364"/>
      <c r="O651" s="1226"/>
      <c r="P651" s="340"/>
      <c r="Q651" s="293"/>
      <c r="R651" s="946"/>
    </row>
    <row r="652" spans="1:18" s="355" customFormat="1" ht="28.5" x14ac:dyDescent="0.2">
      <c r="A652" s="1199">
        <v>8</v>
      </c>
      <c r="B652" s="381">
        <v>39983</v>
      </c>
      <c r="C652" s="1223" t="s">
        <v>462</v>
      </c>
      <c r="D652" s="1223" t="s">
        <v>471</v>
      </c>
      <c r="E652" s="1224" t="s">
        <v>1261</v>
      </c>
      <c r="F652" s="363" t="s">
        <v>1407</v>
      </c>
      <c r="G652" s="311">
        <v>10000000</v>
      </c>
      <c r="H652" s="338" t="s">
        <v>14</v>
      </c>
      <c r="I652" s="364"/>
      <c r="J652" s="339"/>
      <c r="K652" s="367"/>
      <c r="L652" s="376"/>
      <c r="M652" s="377"/>
      <c r="N652" s="364"/>
      <c r="O652" s="1226"/>
      <c r="P652" s="340"/>
      <c r="Q652" s="293"/>
      <c r="R652" s="946"/>
    </row>
    <row r="653" spans="1:18" s="355" customFormat="1" ht="28.5" x14ac:dyDescent="0.2">
      <c r="A653" s="1199">
        <v>8</v>
      </c>
      <c r="B653" s="381">
        <v>39983</v>
      </c>
      <c r="C653" s="1223" t="s">
        <v>478</v>
      </c>
      <c r="D653" s="1223" t="s">
        <v>814</v>
      </c>
      <c r="E653" s="1224" t="s">
        <v>1005</v>
      </c>
      <c r="F653" s="363" t="s">
        <v>1407</v>
      </c>
      <c r="G653" s="311">
        <v>2330000</v>
      </c>
      <c r="H653" s="338" t="s">
        <v>14</v>
      </c>
      <c r="I653" s="364"/>
      <c r="J653" s="339"/>
      <c r="K653" s="367"/>
      <c r="L653" s="376"/>
      <c r="M653" s="377"/>
      <c r="N653" s="378"/>
      <c r="O653" s="1226"/>
      <c r="P653" s="340"/>
      <c r="Q653" s="293"/>
      <c r="R653" s="946"/>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9"/>
    </row>
    <row r="655" spans="1:18" s="355" customFormat="1" ht="28.5" x14ac:dyDescent="0.2">
      <c r="A655" s="1199">
        <v>8</v>
      </c>
      <c r="B655" s="381">
        <v>39983</v>
      </c>
      <c r="C655" s="1223" t="s">
        <v>463</v>
      </c>
      <c r="D655" s="1223" t="s">
        <v>473</v>
      </c>
      <c r="E655" s="1224" t="s">
        <v>985</v>
      </c>
      <c r="F655" s="363" t="s">
        <v>1407</v>
      </c>
      <c r="G655" s="311">
        <v>15000000</v>
      </c>
      <c r="H655" s="338" t="s">
        <v>14</v>
      </c>
      <c r="I655" s="364"/>
      <c r="J655" s="339"/>
      <c r="K655" s="367"/>
      <c r="L655" s="376"/>
      <c r="M655" s="377"/>
      <c r="N655" s="378"/>
      <c r="O655" s="1226"/>
      <c r="P655" s="340"/>
      <c r="Q655" s="293"/>
      <c r="R655" s="946"/>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9"/>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9"/>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9"/>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9"/>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9"/>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9"/>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9"/>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9"/>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9"/>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9"/>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9"/>
      <c r="S666" s="1217"/>
      <c r="T666" s="1217"/>
      <c r="U666" s="1217"/>
      <c r="V666" s="1217"/>
      <c r="W666" s="1217"/>
      <c r="X666" s="1217"/>
      <c r="Y666" s="1217"/>
      <c r="Z666" s="1217"/>
      <c r="AA666" s="1217"/>
      <c r="AB666" s="1217"/>
      <c r="AC666" s="1217"/>
      <c r="AD666" s="1217"/>
      <c r="AE666" s="1217"/>
      <c r="AF666" s="1217"/>
      <c r="AG666" s="1217"/>
      <c r="AH666" s="1217"/>
      <c r="AI666" s="1217"/>
      <c r="AJ666" s="1217"/>
      <c r="AK666" s="1217"/>
      <c r="AL666" s="1217"/>
      <c r="AM666" s="1217"/>
      <c r="AN666" s="1217"/>
      <c r="AO666" s="1217"/>
      <c r="AP666" s="1217"/>
      <c r="AQ666" s="1217"/>
      <c r="AR666" s="1217"/>
      <c r="AS666" s="1217"/>
      <c r="AT666" s="1217"/>
      <c r="AU666" s="1217"/>
      <c r="AV666" s="1217"/>
      <c r="AW666" s="1217"/>
      <c r="AX666" s="1217"/>
      <c r="AY666" s="1217"/>
      <c r="AZ666" s="1217"/>
      <c r="BA666" s="1217"/>
      <c r="BB666" s="1217"/>
      <c r="BC666" s="1217"/>
      <c r="BD666" s="1217"/>
      <c r="BE666" s="1217"/>
      <c r="BF666" s="1217"/>
      <c r="BG666" s="1217"/>
      <c r="BH666" s="1217"/>
      <c r="BI666" s="1217"/>
      <c r="BJ666" s="1217"/>
      <c r="BK666" s="1217"/>
      <c r="BL666" s="1217"/>
      <c r="BM666" s="1217"/>
      <c r="BN666" s="1217"/>
      <c r="BO666" s="1217"/>
      <c r="BP666" s="1217"/>
      <c r="BQ666" s="1217"/>
      <c r="BR666" s="1217"/>
      <c r="BS666" s="1217"/>
      <c r="BT666" s="1217"/>
      <c r="BU666" s="1217"/>
      <c r="BV666" s="1217"/>
      <c r="BW666" s="1217"/>
      <c r="BX666" s="1217"/>
      <c r="BY666" s="1217"/>
      <c r="BZ666" s="1217"/>
      <c r="CA666" s="1217"/>
      <c r="CB666" s="1217"/>
      <c r="CC666" s="1217"/>
      <c r="CD666" s="1217"/>
      <c r="CE666" s="1217"/>
      <c r="CF666" s="1217"/>
      <c r="CG666" s="1217"/>
      <c r="CH666" s="1217"/>
      <c r="CI666" s="1217"/>
      <c r="CJ666" s="1217"/>
      <c r="CK666" s="1217"/>
      <c r="CL666" s="1217"/>
      <c r="CM666" s="1217"/>
      <c r="CN666" s="1217"/>
      <c r="CO666" s="1217"/>
      <c r="CP666" s="1217"/>
      <c r="CQ666" s="1217"/>
      <c r="CR666" s="1217"/>
      <c r="CS666" s="1217"/>
      <c r="CT666" s="1217"/>
      <c r="CU666" s="1217"/>
      <c r="CV666" s="1217"/>
      <c r="CW666" s="1217"/>
      <c r="CX666" s="1217"/>
      <c r="CY666" s="1217"/>
      <c r="CZ666" s="1217"/>
      <c r="DA666" s="1217"/>
      <c r="DB666" s="1217"/>
      <c r="DC666" s="1217"/>
      <c r="DD666" s="1217"/>
      <c r="DE666" s="1217"/>
      <c r="DF666" s="1217"/>
      <c r="DG666" s="1217"/>
      <c r="DH666" s="1217"/>
      <c r="DI666" s="1217"/>
      <c r="DJ666" s="1217"/>
      <c r="DK666" s="1217"/>
      <c r="DL666" s="1217"/>
      <c r="DM666" s="1217"/>
      <c r="DN666" s="1217"/>
      <c r="DO666" s="1217"/>
      <c r="DP666" s="1217"/>
      <c r="DQ666" s="1217"/>
      <c r="DR666" s="1217"/>
      <c r="DS666" s="1217"/>
      <c r="DT666" s="1217"/>
      <c r="DU666" s="1217"/>
      <c r="DV666" s="1217"/>
      <c r="DW666" s="1217"/>
      <c r="DX666" s="1217"/>
      <c r="DY666" s="1217"/>
      <c r="DZ666" s="1217"/>
      <c r="EA666" s="1217"/>
      <c r="EB666" s="1217"/>
      <c r="EC666" s="1217"/>
      <c r="ED666" s="1217"/>
      <c r="EE666" s="1217"/>
      <c r="EF666" s="1217"/>
      <c r="EG666" s="1217"/>
      <c r="EH666" s="1217"/>
      <c r="EI666" s="1217"/>
      <c r="EJ666" s="1217"/>
      <c r="EK666" s="1217"/>
      <c r="EL666" s="1217"/>
      <c r="EM666" s="1217"/>
      <c r="EN666" s="1217"/>
      <c r="EO666" s="1217"/>
      <c r="EP666" s="1217"/>
      <c r="EQ666" s="1217"/>
      <c r="ER666" s="1217"/>
      <c r="ES666" s="1217"/>
      <c r="ET666" s="1217"/>
      <c r="EU666" s="1217"/>
      <c r="EV666" s="1217"/>
      <c r="EW666" s="1217"/>
      <c r="EX666" s="1217"/>
      <c r="EY666" s="1217"/>
      <c r="EZ666" s="1217"/>
      <c r="FA666" s="1217"/>
      <c r="FB666" s="1217"/>
      <c r="FC666" s="1217"/>
      <c r="FD666" s="1217"/>
      <c r="FE666" s="1217"/>
      <c r="FF666" s="1217"/>
      <c r="FG666" s="1217"/>
      <c r="FH666" s="1217"/>
      <c r="FI666" s="1217"/>
      <c r="FJ666" s="1217"/>
      <c r="FK666" s="1217"/>
      <c r="FL666" s="1217"/>
      <c r="FM666" s="1217"/>
      <c r="FN666" s="1217"/>
      <c r="FO666" s="1217"/>
      <c r="FP666" s="1217"/>
      <c r="FQ666" s="1217"/>
      <c r="FR666" s="1217"/>
      <c r="FS666" s="1217"/>
      <c r="FT666" s="1217"/>
      <c r="FU666" s="1217"/>
      <c r="FV666" s="1217"/>
      <c r="FW666" s="1217"/>
      <c r="FX666" s="1217"/>
      <c r="FY666" s="1217"/>
      <c r="FZ666" s="1217"/>
      <c r="GA666" s="1217"/>
      <c r="GB666" s="1217"/>
      <c r="GC666" s="1217"/>
      <c r="GD666" s="1217"/>
      <c r="GE666" s="1217"/>
      <c r="GF666" s="1217"/>
      <c r="GG666" s="1217"/>
      <c r="GH666" s="1217"/>
      <c r="GI666" s="1217"/>
      <c r="GJ666" s="1217"/>
      <c r="GK666" s="1217"/>
      <c r="GL666" s="1217"/>
      <c r="GM666" s="1217"/>
      <c r="GN666" s="1217"/>
      <c r="GO666" s="1217"/>
      <c r="GP666" s="1217"/>
      <c r="GQ666" s="1217"/>
      <c r="GR666" s="1217"/>
      <c r="GS666" s="1217"/>
      <c r="GT666" s="1217"/>
      <c r="GU666" s="1217"/>
      <c r="GV666" s="1217"/>
      <c r="GW666" s="1217"/>
      <c r="GX666" s="1217"/>
      <c r="GY666" s="1217"/>
      <c r="GZ666" s="1217"/>
      <c r="HA666" s="1217"/>
      <c r="HB666" s="1217"/>
      <c r="HC666" s="1217"/>
      <c r="HD666" s="1217"/>
      <c r="HE666" s="1217"/>
      <c r="HF666" s="1217"/>
      <c r="HG666" s="1217"/>
      <c r="HH666" s="1217"/>
      <c r="HI666" s="1217"/>
      <c r="HJ666" s="1217"/>
      <c r="HK666" s="1217"/>
      <c r="HL666" s="1217"/>
      <c r="HM666" s="1217"/>
      <c r="HN666" s="1217"/>
      <c r="HO666" s="1217"/>
      <c r="HP666" s="1217"/>
      <c r="HQ666" s="1217"/>
      <c r="HR666" s="1217"/>
      <c r="HS666" s="1217"/>
      <c r="HT666" s="1217"/>
      <c r="HU666" s="1217"/>
      <c r="HV666" s="1217"/>
      <c r="HW666" s="1217"/>
      <c r="HX666" s="1217"/>
      <c r="HY666" s="1217"/>
      <c r="HZ666" s="1217"/>
      <c r="IA666" s="1217"/>
      <c r="IB666" s="1217"/>
      <c r="IC666" s="1217"/>
      <c r="ID666" s="1217"/>
      <c r="IE666" s="1217"/>
      <c r="IF666" s="1217"/>
      <c r="IG666" s="1217"/>
      <c r="IH666" s="1217"/>
      <c r="II666" s="1217"/>
      <c r="IJ666" s="1217"/>
      <c r="IK666" s="1217"/>
      <c r="IL666" s="1217"/>
      <c r="IM666" s="1217"/>
      <c r="IN666" s="1217"/>
      <c r="IO666" s="1217"/>
      <c r="IP666" s="1217"/>
      <c r="IQ666" s="1217"/>
      <c r="IR666" s="1217"/>
      <c r="IS666" s="1217"/>
      <c r="IT666" s="1217"/>
      <c r="IU666" s="1217"/>
      <c r="IV666" s="1217"/>
      <c r="IW666" s="1217"/>
    </row>
    <row r="667" spans="1:257" s="1219"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9"/>
      <c r="S667" s="1217"/>
      <c r="T667" s="1217"/>
      <c r="U667" s="1217"/>
      <c r="V667" s="1217"/>
      <c r="W667" s="1217"/>
      <c r="X667" s="1217"/>
      <c r="Y667" s="1217"/>
      <c r="Z667" s="1217"/>
      <c r="AA667" s="1217"/>
      <c r="AB667" s="1217"/>
      <c r="AC667" s="1217"/>
      <c r="AD667" s="1217"/>
      <c r="AE667" s="1217"/>
      <c r="AF667" s="1217"/>
      <c r="AG667" s="1217"/>
      <c r="AH667" s="1217"/>
      <c r="AI667" s="1217"/>
      <c r="AJ667" s="1217"/>
      <c r="AK667" s="1217"/>
      <c r="AL667" s="1217"/>
      <c r="AM667" s="1217"/>
      <c r="AN667" s="1217"/>
      <c r="AO667" s="1217"/>
      <c r="AP667" s="1217"/>
      <c r="AQ667" s="1217"/>
      <c r="AR667" s="1217"/>
      <c r="AS667" s="1217"/>
      <c r="AT667" s="1217"/>
      <c r="AU667" s="1217"/>
      <c r="AV667" s="1217"/>
      <c r="AW667" s="1217"/>
      <c r="AX667" s="1217"/>
      <c r="AY667" s="1217"/>
      <c r="AZ667" s="1217"/>
      <c r="BA667" s="1217"/>
      <c r="BB667" s="1217"/>
      <c r="BC667" s="1217"/>
      <c r="BD667" s="1217"/>
      <c r="BE667" s="1217"/>
      <c r="BF667" s="1217"/>
      <c r="BG667" s="1217"/>
      <c r="BH667" s="1217"/>
      <c r="BI667" s="1217"/>
      <c r="BJ667" s="1217"/>
      <c r="BK667" s="1217"/>
      <c r="BL667" s="1217"/>
      <c r="BM667" s="1217"/>
      <c r="BN667" s="1217"/>
      <c r="BO667" s="1217"/>
      <c r="BP667" s="1217"/>
      <c r="BQ667" s="1217"/>
      <c r="BR667" s="1217"/>
      <c r="BS667" s="1217"/>
      <c r="BT667" s="1217"/>
      <c r="BU667" s="1217"/>
      <c r="BV667" s="1217"/>
      <c r="BW667" s="1217"/>
      <c r="BX667" s="1217"/>
      <c r="BY667" s="1217"/>
      <c r="BZ667" s="1217"/>
      <c r="CA667" s="1217"/>
      <c r="CB667" s="1217"/>
      <c r="CC667" s="1217"/>
      <c r="CD667" s="1217"/>
      <c r="CE667" s="1217"/>
      <c r="CF667" s="1217"/>
      <c r="CG667" s="1217"/>
      <c r="CH667" s="1217"/>
      <c r="CI667" s="1217"/>
      <c r="CJ667" s="1217"/>
      <c r="CK667" s="1217"/>
      <c r="CL667" s="1217"/>
      <c r="CM667" s="1217"/>
      <c r="CN667" s="1217"/>
      <c r="CO667" s="1217"/>
      <c r="CP667" s="1217"/>
      <c r="CQ667" s="1217"/>
      <c r="CR667" s="1217"/>
      <c r="CS667" s="1217"/>
      <c r="CT667" s="1217"/>
      <c r="CU667" s="1217"/>
      <c r="CV667" s="1217"/>
      <c r="CW667" s="1217"/>
      <c r="CX667" s="1217"/>
      <c r="CY667" s="1217"/>
      <c r="CZ667" s="1217"/>
      <c r="DA667" s="1217"/>
      <c r="DB667" s="1217"/>
      <c r="DC667" s="1217"/>
      <c r="DD667" s="1217"/>
      <c r="DE667" s="1217"/>
      <c r="DF667" s="1217"/>
      <c r="DG667" s="1217"/>
      <c r="DH667" s="1217"/>
      <c r="DI667" s="1217"/>
      <c r="DJ667" s="1217"/>
      <c r="DK667" s="1217"/>
      <c r="DL667" s="1217"/>
      <c r="DM667" s="1217"/>
      <c r="DN667" s="1217"/>
      <c r="DO667" s="1217"/>
      <c r="DP667" s="1217"/>
      <c r="DQ667" s="1217"/>
      <c r="DR667" s="1217"/>
      <c r="DS667" s="1217"/>
      <c r="DT667" s="1217"/>
      <c r="DU667" s="1217"/>
      <c r="DV667" s="1217"/>
      <c r="DW667" s="1217"/>
      <c r="DX667" s="1217"/>
      <c r="DY667" s="1217"/>
      <c r="DZ667" s="1217"/>
      <c r="EA667" s="1217"/>
      <c r="EB667" s="1217"/>
      <c r="EC667" s="1217"/>
      <c r="ED667" s="1217"/>
      <c r="EE667" s="1217"/>
      <c r="EF667" s="1217"/>
      <c r="EG667" s="1217"/>
      <c r="EH667" s="1217"/>
      <c r="EI667" s="1217"/>
      <c r="EJ667" s="1217"/>
      <c r="EK667" s="1217"/>
      <c r="EL667" s="1217"/>
      <c r="EM667" s="1217"/>
      <c r="EN667" s="1217"/>
      <c r="EO667" s="1217"/>
      <c r="EP667" s="1217"/>
      <c r="EQ667" s="1217"/>
      <c r="ER667" s="1217"/>
      <c r="ES667" s="1217"/>
      <c r="ET667" s="1217"/>
      <c r="EU667" s="1217"/>
      <c r="EV667" s="1217"/>
      <c r="EW667" s="1217"/>
      <c r="EX667" s="1217"/>
      <c r="EY667" s="1217"/>
      <c r="EZ667" s="1217"/>
      <c r="FA667" s="1217"/>
      <c r="FB667" s="1217"/>
      <c r="FC667" s="1217"/>
      <c r="FD667" s="1217"/>
      <c r="FE667" s="1217"/>
      <c r="FF667" s="1217"/>
      <c r="FG667" s="1217"/>
      <c r="FH667" s="1217"/>
      <c r="FI667" s="1217"/>
      <c r="FJ667" s="1217"/>
      <c r="FK667" s="1217"/>
      <c r="FL667" s="1217"/>
      <c r="FM667" s="1217"/>
      <c r="FN667" s="1217"/>
      <c r="FO667" s="1217"/>
      <c r="FP667" s="1217"/>
      <c r="FQ667" s="1217"/>
      <c r="FR667" s="1217"/>
      <c r="FS667" s="1217"/>
      <c r="FT667" s="1217"/>
      <c r="FU667" s="1217"/>
      <c r="FV667" s="1217"/>
      <c r="FW667" s="1217"/>
      <c r="FX667" s="1217"/>
      <c r="FY667" s="1217"/>
      <c r="FZ667" s="1217"/>
      <c r="GA667" s="1217"/>
      <c r="GB667" s="1217"/>
      <c r="GC667" s="1217"/>
      <c r="GD667" s="1217"/>
      <c r="GE667" s="1217"/>
      <c r="GF667" s="1217"/>
      <c r="GG667" s="1217"/>
      <c r="GH667" s="1217"/>
      <c r="GI667" s="1217"/>
      <c r="GJ667" s="1217"/>
      <c r="GK667" s="1217"/>
      <c r="GL667" s="1217"/>
      <c r="GM667" s="1217"/>
      <c r="GN667" s="1217"/>
      <c r="GO667" s="1217"/>
      <c r="GP667" s="1217"/>
      <c r="GQ667" s="1217"/>
      <c r="GR667" s="1217"/>
      <c r="GS667" s="1217"/>
      <c r="GT667" s="1217"/>
      <c r="GU667" s="1217"/>
      <c r="GV667" s="1217"/>
      <c r="GW667" s="1217"/>
      <c r="GX667" s="1217"/>
      <c r="GY667" s="1217"/>
      <c r="GZ667" s="1217"/>
      <c r="HA667" s="1217"/>
      <c r="HB667" s="1217"/>
      <c r="HC667" s="1217"/>
      <c r="HD667" s="1217"/>
      <c r="HE667" s="1217"/>
      <c r="HF667" s="1217"/>
      <c r="HG667" s="1217"/>
      <c r="HH667" s="1217"/>
      <c r="HI667" s="1217"/>
      <c r="HJ667" s="1217"/>
      <c r="HK667" s="1217"/>
      <c r="HL667" s="1217"/>
      <c r="HM667" s="1217"/>
      <c r="HN667" s="1217"/>
      <c r="HO667" s="1217"/>
      <c r="HP667" s="1217"/>
      <c r="HQ667" s="1217"/>
      <c r="HR667" s="1217"/>
      <c r="HS667" s="1217"/>
      <c r="HT667" s="1217"/>
      <c r="HU667" s="1217"/>
      <c r="HV667" s="1217"/>
      <c r="HW667" s="1217"/>
      <c r="HX667" s="1217"/>
      <c r="HY667" s="1217"/>
      <c r="HZ667" s="1217"/>
      <c r="IA667" s="1217"/>
      <c r="IB667" s="1217"/>
      <c r="IC667" s="1217"/>
      <c r="ID667" s="1217"/>
      <c r="IE667" s="1217"/>
      <c r="IF667" s="1217"/>
      <c r="IG667" s="1217"/>
      <c r="IH667" s="1217"/>
      <c r="II667" s="1217"/>
      <c r="IJ667" s="1217"/>
      <c r="IK667" s="1217"/>
      <c r="IL667" s="1217"/>
      <c r="IM667" s="1217"/>
      <c r="IN667" s="1217"/>
      <c r="IO667" s="1217"/>
      <c r="IP667" s="1217"/>
      <c r="IQ667" s="1217"/>
      <c r="IR667" s="1217"/>
      <c r="IS667" s="1217"/>
      <c r="IT667" s="1217"/>
      <c r="IU667" s="1217"/>
      <c r="IV667" s="1217"/>
      <c r="IW667" s="1217"/>
    </row>
    <row r="668" spans="1:257" s="355" customFormat="1" ht="25.5" customHeight="1" x14ac:dyDescent="0.2">
      <c r="A668" s="1199">
        <v>8</v>
      </c>
      <c r="B668" s="381">
        <v>39990</v>
      </c>
      <c r="C668" s="1223" t="s">
        <v>280</v>
      </c>
      <c r="D668" s="1223" t="s">
        <v>293</v>
      </c>
      <c r="E668" s="1224" t="s">
        <v>1061</v>
      </c>
      <c r="F668" s="363" t="s">
        <v>1407</v>
      </c>
      <c r="G668" s="311">
        <v>24900000</v>
      </c>
      <c r="H668" s="338" t="s">
        <v>14</v>
      </c>
      <c r="I668" s="364"/>
      <c r="J668" s="339"/>
      <c r="K668" s="367"/>
      <c r="L668" s="246" t="str">
        <f t="shared" si="19"/>
        <v/>
      </c>
      <c r="M668" s="377"/>
      <c r="N668" s="378"/>
      <c r="O668" s="1226"/>
      <c r="P668" s="340"/>
      <c r="Q668" s="385"/>
      <c r="R668" s="946"/>
      <c r="S668" s="1232"/>
      <c r="T668" s="1232"/>
      <c r="U668" s="1232"/>
      <c r="V668" s="1232"/>
      <c r="W668" s="1232"/>
      <c r="X668" s="1232"/>
      <c r="Y668" s="1232"/>
      <c r="Z668" s="1232"/>
      <c r="AA668" s="1232"/>
      <c r="AB668" s="1232"/>
      <c r="AC668" s="1232"/>
      <c r="AD668" s="1232"/>
      <c r="AE668" s="1232"/>
      <c r="AF668" s="1232"/>
      <c r="AG668" s="1232"/>
      <c r="AH668" s="1232"/>
      <c r="AI668" s="1232"/>
      <c r="AJ668" s="1232"/>
      <c r="AK668" s="1232"/>
      <c r="AL668" s="1232"/>
      <c r="AM668" s="1232"/>
      <c r="AN668" s="1232"/>
      <c r="AO668" s="1232"/>
      <c r="AP668" s="1232"/>
      <c r="AQ668" s="1232"/>
      <c r="AR668" s="1232"/>
      <c r="AS668" s="1232"/>
      <c r="AT668" s="1232"/>
      <c r="AU668" s="1232"/>
      <c r="AV668" s="1232"/>
      <c r="AW668" s="1232"/>
      <c r="AX668" s="1232"/>
      <c r="AY668" s="1232"/>
      <c r="AZ668" s="1232"/>
      <c r="BA668" s="1232"/>
      <c r="BB668" s="1232"/>
      <c r="BC668" s="1232"/>
      <c r="BD668" s="1232"/>
      <c r="BE668" s="1232"/>
      <c r="BF668" s="1232"/>
      <c r="BG668" s="1232"/>
      <c r="BH668" s="1232"/>
      <c r="BI668" s="1232"/>
      <c r="BJ668" s="1232"/>
      <c r="BK668" s="1232"/>
      <c r="BL668" s="1232"/>
      <c r="BM668" s="1232"/>
      <c r="BN668" s="1232"/>
      <c r="BO668" s="1232"/>
      <c r="BP668" s="1232"/>
      <c r="BQ668" s="1232"/>
      <c r="BR668" s="1232"/>
      <c r="BS668" s="1232"/>
      <c r="BT668" s="1232"/>
      <c r="BU668" s="1232"/>
      <c r="BV668" s="1232"/>
      <c r="BW668" s="1232"/>
      <c r="BX668" s="1232"/>
      <c r="BY668" s="1232"/>
      <c r="BZ668" s="1232"/>
      <c r="CA668" s="1232"/>
      <c r="CB668" s="1232"/>
      <c r="CC668" s="1232"/>
      <c r="CD668" s="1232"/>
      <c r="CE668" s="1232"/>
      <c r="CF668" s="1232"/>
      <c r="CG668" s="1232"/>
      <c r="CH668" s="1232"/>
      <c r="CI668" s="1232"/>
      <c r="CJ668" s="1232"/>
      <c r="CK668" s="1232"/>
      <c r="CL668" s="1232"/>
      <c r="CM668" s="1232"/>
      <c r="CN668" s="1232"/>
      <c r="CO668" s="1232"/>
      <c r="CP668" s="1232"/>
      <c r="CQ668" s="1232"/>
      <c r="CR668" s="1232"/>
      <c r="CS668" s="1232"/>
      <c r="CT668" s="1232"/>
      <c r="CU668" s="1232"/>
      <c r="CV668" s="1232"/>
      <c r="CW668" s="1232"/>
      <c r="CX668" s="1232"/>
      <c r="CY668" s="1232"/>
      <c r="CZ668" s="1232"/>
      <c r="DA668" s="1232"/>
      <c r="DB668" s="1232"/>
      <c r="DC668" s="1232"/>
      <c r="DD668" s="1232"/>
      <c r="DE668" s="1232"/>
      <c r="DF668" s="1232"/>
      <c r="DG668" s="1232"/>
      <c r="DH668" s="1232"/>
      <c r="DI668" s="1232"/>
      <c r="DJ668" s="1232"/>
      <c r="DK668" s="1232"/>
      <c r="DL668" s="1232"/>
      <c r="DM668" s="1232"/>
      <c r="DN668" s="1232"/>
      <c r="DO668" s="1232"/>
      <c r="DP668" s="1232"/>
      <c r="DQ668" s="1232"/>
      <c r="DR668" s="1232"/>
      <c r="DS668" s="1232"/>
      <c r="DT668" s="1232"/>
      <c r="DU668" s="1232"/>
      <c r="DV668" s="1232"/>
      <c r="DW668" s="1232"/>
      <c r="DX668" s="1232"/>
      <c r="DY668" s="1232"/>
      <c r="DZ668" s="1232"/>
      <c r="EA668" s="1232"/>
      <c r="EB668" s="1232"/>
      <c r="EC668" s="1232"/>
      <c r="ED668" s="1232"/>
      <c r="EE668" s="1232"/>
      <c r="EF668" s="1232"/>
      <c r="EG668" s="1232"/>
      <c r="EH668" s="1232"/>
      <c r="EI668" s="1232"/>
      <c r="EJ668" s="1232"/>
      <c r="EK668" s="1232"/>
      <c r="EL668" s="1232"/>
      <c r="EM668" s="1232"/>
      <c r="EN668" s="1232"/>
      <c r="EO668" s="1232"/>
      <c r="EP668" s="1232"/>
      <c r="EQ668" s="1232"/>
      <c r="ER668" s="1232"/>
      <c r="ES668" s="1232"/>
      <c r="ET668" s="1232"/>
      <c r="EU668" s="1232"/>
      <c r="EV668" s="1232"/>
      <c r="EW668" s="1232"/>
      <c r="EX668" s="1232"/>
      <c r="EY668" s="1232"/>
      <c r="EZ668" s="1232"/>
      <c r="FA668" s="1232"/>
      <c r="FB668" s="1232"/>
      <c r="FC668" s="1232"/>
      <c r="FD668" s="1232"/>
      <c r="FE668" s="1232"/>
      <c r="FF668" s="1232"/>
      <c r="FG668" s="1232"/>
      <c r="FH668" s="1232"/>
      <c r="FI668" s="1232"/>
      <c r="FJ668" s="1232"/>
      <c r="FK668" s="1232"/>
      <c r="FL668" s="1232"/>
      <c r="FM668" s="1232"/>
      <c r="FN668" s="1232"/>
      <c r="FO668" s="1232"/>
      <c r="FP668" s="1232"/>
      <c r="FQ668" s="1232"/>
      <c r="FR668" s="1232"/>
      <c r="FS668" s="1232"/>
      <c r="FT668" s="1232"/>
      <c r="FU668" s="1232"/>
      <c r="FV668" s="1232"/>
      <c r="FW668" s="1232"/>
      <c r="FX668" s="1232"/>
      <c r="FY668" s="1232"/>
      <c r="FZ668" s="1232"/>
      <c r="GA668" s="1232"/>
      <c r="GB668" s="1232"/>
      <c r="GC668" s="1232"/>
      <c r="GD668" s="1232"/>
      <c r="GE668" s="1232"/>
      <c r="GF668" s="1232"/>
      <c r="GG668" s="1232"/>
      <c r="GH668" s="1232"/>
      <c r="GI668" s="1232"/>
      <c r="GJ668" s="1232"/>
      <c r="GK668" s="1232"/>
      <c r="GL668" s="1232"/>
      <c r="GM668" s="1232"/>
      <c r="GN668" s="1232"/>
      <c r="GO668" s="1232"/>
      <c r="GP668" s="1232"/>
      <c r="GQ668" s="1232"/>
      <c r="GR668" s="1232"/>
      <c r="GS668" s="1232"/>
      <c r="GT668" s="1232"/>
      <c r="GU668" s="1232"/>
      <c r="GV668" s="1232"/>
      <c r="GW668" s="1232"/>
      <c r="GX668" s="1232"/>
      <c r="GY668" s="1232"/>
      <c r="GZ668" s="1232"/>
      <c r="HA668" s="1232"/>
      <c r="HB668" s="1232"/>
      <c r="HC668" s="1232"/>
      <c r="HD668" s="1232"/>
      <c r="HE668" s="1232"/>
      <c r="HF668" s="1232"/>
      <c r="HG668" s="1232"/>
      <c r="HH668" s="1232"/>
      <c r="HI668" s="1232"/>
      <c r="HJ668" s="1232"/>
      <c r="HK668" s="1232"/>
      <c r="HL668" s="1232"/>
      <c r="HM668" s="1232"/>
      <c r="HN668" s="1232"/>
      <c r="HO668" s="1232"/>
      <c r="HP668" s="1232"/>
      <c r="HQ668" s="1232"/>
      <c r="HR668" s="1232"/>
      <c r="HS668" s="1232"/>
      <c r="HT668" s="1232"/>
      <c r="HU668" s="1232"/>
      <c r="HV668" s="1232"/>
      <c r="HW668" s="1232"/>
      <c r="HX668" s="1232"/>
      <c r="HY668" s="1232"/>
      <c r="HZ668" s="1232"/>
      <c r="IA668" s="1232"/>
      <c r="IB668" s="1232"/>
      <c r="IC668" s="1232"/>
      <c r="ID668" s="1232"/>
      <c r="IE668" s="1232"/>
      <c r="IF668" s="1232"/>
      <c r="IG668" s="1232"/>
      <c r="IH668" s="1232"/>
      <c r="II668" s="1232"/>
      <c r="IJ668" s="1232"/>
      <c r="IK668" s="1232"/>
      <c r="IL668" s="1232"/>
      <c r="IM668" s="1232"/>
      <c r="IN668" s="1232"/>
      <c r="IO668" s="1232"/>
      <c r="IP668" s="1232"/>
      <c r="IQ668" s="1232"/>
      <c r="IR668" s="1232"/>
      <c r="IS668" s="1232"/>
      <c r="IT668" s="1232"/>
      <c r="IU668" s="1232"/>
      <c r="IV668" s="1232"/>
      <c r="IW668" s="1232"/>
    </row>
    <row r="669" spans="1:257" s="355" customFormat="1" ht="26.25" customHeight="1" x14ac:dyDescent="0.2">
      <c r="A669" s="1199">
        <v>8</v>
      </c>
      <c r="B669" s="381">
        <v>39990</v>
      </c>
      <c r="C669" s="1223" t="s">
        <v>281</v>
      </c>
      <c r="D669" s="1223" t="s">
        <v>705</v>
      </c>
      <c r="E669" s="1224" t="s">
        <v>1069</v>
      </c>
      <c r="F669" s="363" t="s">
        <v>1407</v>
      </c>
      <c r="G669" s="311">
        <v>1700000</v>
      </c>
      <c r="H669" s="338" t="s">
        <v>14</v>
      </c>
      <c r="I669" s="364"/>
      <c r="J669" s="339"/>
      <c r="K669" s="367"/>
      <c r="L669" s="246" t="str">
        <f t="shared" si="19"/>
        <v/>
      </c>
      <c r="M669" s="377"/>
      <c r="N669" s="378"/>
      <c r="O669" s="1226"/>
      <c r="P669" s="340"/>
      <c r="Q669" s="385"/>
      <c r="R669" s="946"/>
      <c r="S669" s="1232"/>
      <c r="T669" s="1232"/>
      <c r="U669" s="1232"/>
      <c r="V669" s="1232"/>
      <c r="W669" s="1232"/>
      <c r="X669" s="1232"/>
      <c r="Y669" s="1232"/>
      <c r="Z669" s="1232"/>
      <c r="AA669" s="1232"/>
      <c r="AB669" s="1232"/>
      <c r="AC669" s="1232"/>
      <c r="AD669" s="1232"/>
      <c r="AE669" s="1232"/>
      <c r="AF669" s="1232"/>
      <c r="AG669" s="1232"/>
      <c r="AH669" s="1232"/>
      <c r="AI669" s="1232"/>
      <c r="AJ669" s="1232"/>
      <c r="AK669" s="1232"/>
      <c r="AL669" s="1232"/>
      <c r="AM669" s="1232"/>
      <c r="AN669" s="1232"/>
      <c r="AO669" s="1232"/>
      <c r="AP669" s="1232"/>
      <c r="AQ669" s="1232"/>
      <c r="AR669" s="1232"/>
      <c r="AS669" s="1232"/>
      <c r="AT669" s="1232"/>
      <c r="AU669" s="1232"/>
      <c r="AV669" s="1232"/>
      <c r="AW669" s="1232"/>
      <c r="AX669" s="1232"/>
      <c r="AY669" s="1232"/>
      <c r="AZ669" s="1232"/>
      <c r="BA669" s="1232"/>
      <c r="BB669" s="1232"/>
      <c r="BC669" s="1232"/>
      <c r="BD669" s="1232"/>
      <c r="BE669" s="1232"/>
      <c r="BF669" s="1232"/>
      <c r="BG669" s="1232"/>
      <c r="BH669" s="1232"/>
      <c r="BI669" s="1232"/>
      <c r="BJ669" s="1232"/>
      <c r="BK669" s="1232"/>
      <c r="BL669" s="1232"/>
      <c r="BM669" s="1232"/>
      <c r="BN669" s="1232"/>
      <c r="BO669" s="1232"/>
      <c r="BP669" s="1232"/>
      <c r="BQ669" s="1232"/>
      <c r="BR669" s="1232"/>
      <c r="BS669" s="1232"/>
      <c r="BT669" s="1232"/>
      <c r="BU669" s="1232"/>
      <c r="BV669" s="1232"/>
      <c r="BW669" s="1232"/>
      <c r="BX669" s="1232"/>
      <c r="BY669" s="1232"/>
      <c r="BZ669" s="1232"/>
      <c r="CA669" s="1232"/>
      <c r="CB669" s="1232"/>
      <c r="CC669" s="1232"/>
      <c r="CD669" s="1232"/>
      <c r="CE669" s="1232"/>
      <c r="CF669" s="1232"/>
      <c r="CG669" s="1232"/>
      <c r="CH669" s="1232"/>
      <c r="CI669" s="1232"/>
      <c r="CJ669" s="1232"/>
      <c r="CK669" s="1232"/>
      <c r="CL669" s="1232"/>
      <c r="CM669" s="1232"/>
      <c r="CN669" s="1232"/>
      <c r="CO669" s="1232"/>
      <c r="CP669" s="1232"/>
      <c r="CQ669" s="1232"/>
      <c r="CR669" s="1232"/>
      <c r="CS669" s="1232"/>
      <c r="CT669" s="1232"/>
      <c r="CU669" s="1232"/>
      <c r="CV669" s="1232"/>
      <c r="CW669" s="1232"/>
      <c r="CX669" s="1232"/>
      <c r="CY669" s="1232"/>
      <c r="CZ669" s="1232"/>
      <c r="DA669" s="1232"/>
      <c r="DB669" s="1232"/>
      <c r="DC669" s="1232"/>
      <c r="DD669" s="1232"/>
      <c r="DE669" s="1232"/>
      <c r="DF669" s="1232"/>
      <c r="DG669" s="1232"/>
      <c r="DH669" s="1232"/>
      <c r="DI669" s="1232"/>
      <c r="DJ669" s="1232"/>
      <c r="DK669" s="1232"/>
      <c r="DL669" s="1232"/>
      <c r="DM669" s="1232"/>
      <c r="DN669" s="1232"/>
      <c r="DO669" s="1232"/>
      <c r="DP669" s="1232"/>
      <c r="DQ669" s="1232"/>
      <c r="DR669" s="1232"/>
      <c r="DS669" s="1232"/>
      <c r="DT669" s="1232"/>
      <c r="DU669" s="1232"/>
      <c r="DV669" s="1232"/>
      <c r="DW669" s="1232"/>
      <c r="DX669" s="1232"/>
      <c r="DY669" s="1232"/>
      <c r="DZ669" s="1232"/>
      <c r="EA669" s="1232"/>
      <c r="EB669" s="1232"/>
      <c r="EC669" s="1232"/>
      <c r="ED669" s="1232"/>
      <c r="EE669" s="1232"/>
      <c r="EF669" s="1232"/>
      <c r="EG669" s="1232"/>
      <c r="EH669" s="1232"/>
      <c r="EI669" s="1232"/>
      <c r="EJ669" s="1232"/>
      <c r="EK669" s="1232"/>
      <c r="EL669" s="1232"/>
      <c r="EM669" s="1232"/>
      <c r="EN669" s="1232"/>
      <c r="EO669" s="1232"/>
      <c r="EP669" s="1232"/>
      <c r="EQ669" s="1232"/>
      <c r="ER669" s="1232"/>
      <c r="ES669" s="1232"/>
      <c r="ET669" s="1232"/>
      <c r="EU669" s="1232"/>
      <c r="EV669" s="1232"/>
      <c r="EW669" s="1232"/>
      <c r="EX669" s="1232"/>
      <c r="EY669" s="1232"/>
      <c r="EZ669" s="1232"/>
      <c r="FA669" s="1232"/>
      <c r="FB669" s="1232"/>
      <c r="FC669" s="1232"/>
      <c r="FD669" s="1232"/>
      <c r="FE669" s="1232"/>
      <c r="FF669" s="1232"/>
      <c r="FG669" s="1232"/>
      <c r="FH669" s="1232"/>
      <c r="FI669" s="1232"/>
      <c r="FJ669" s="1232"/>
      <c r="FK669" s="1232"/>
      <c r="FL669" s="1232"/>
      <c r="FM669" s="1232"/>
      <c r="FN669" s="1232"/>
      <c r="FO669" s="1232"/>
      <c r="FP669" s="1232"/>
      <c r="FQ669" s="1232"/>
      <c r="FR669" s="1232"/>
      <c r="FS669" s="1232"/>
      <c r="FT669" s="1232"/>
      <c r="FU669" s="1232"/>
      <c r="FV669" s="1232"/>
      <c r="FW669" s="1232"/>
      <c r="FX669" s="1232"/>
      <c r="FY669" s="1232"/>
      <c r="FZ669" s="1232"/>
      <c r="GA669" s="1232"/>
      <c r="GB669" s="1232"/>
      <c r="GC669" s="1232"/>
      <c r="GD669" s="1232"/>
      <c r="GE669" s="1232"/>
      <c r="GF669" s="1232"/>
      <c r="GG669" s="1232"/>
      <c r="GH669" s="1232"/>
      <c r="GI669" s="1232"/>
      <c r="GJ669" s="1232"/>
      <c r="GK669" s="1232"/>
      <c r="GL669" s="1232"/>
      <c r="GM669" s="1232"/>
      <c r="GN669" s="1232"/>
      <c r="GO669" s="1232"/>
      <c r="GP669" s="1232"/>
      <c r="GQ669" s="1232"/>
      <c r="GR669" s="1232"/>
      <c r="GS669" s="1232"/>
      <c r="GT669" s="1232"/>
      <c r="GU669" s="1232"/>
      <c r="GV669" s="1232"/>
      <c r="GW669" s="1232"/>
      <c r="GX669" s="1232"/>
      <c r="GY669" s="1232"/>
      <c r="GZ669" s="1232"/>
      <c r="HA669" s="1232"/>
      <c r="HB669" s="1232"/>
      <c r="HC669" s="1232"/>
      <c r="HD669" s="1232"/>
      <c r="HE669" s="1232"/>
      <c r="HF669" s="1232"/>
      <c r="HG669" s="1232"/>
      <c r="HH669" s="1232"/>
      <c r="HI669" s="1232"/>
      <c r="HJ669" s="1232"/>
      <c r="HK669" s="1232"/>
      <c r="HL669" s="1232"/>
      <c r="HM669" s="1232"/>
      <c r="HN669" s="1232"/>
      <c r="HO669" s="1232"/>
      <c r="HP669" s="1232"/>
      <c r="HQ669" s="1232"/>
      <c r="HR669" s="1232"/>
      <c r="HS669" s="1232"/>
      <c r="HT669" s="1232"/>
      <c r="HU669" s="1232"/>
      <c r="HV669" s="1232"/>
      <c r="HW669" s="1232"/>
      <c r="HX669" s="1232"/>
      <c r="HY669" s="1232"/>
      <c r="HZ669" s="1232"/>
      <c r="IA669" s="1232"/>
      <c r="IB669" s="1232"/>
      <c r="IC669" s="1232"/>
      <c r="ID669" s="1232"/>
      <c r="IE669" s="1232"/>
      <c r="IF669" s="1232"/>
      <c r="IG669" s="1232"/>
      <c r="IH669" s="1232"/>
      <c r="II669" s="1232"/>
      <c r="IJ669" s="1232"/>
      <c r="IK669" s="1232"/>
      <c r="IL669" s="1232"/>
      <c r="IM669" s="1232"/>
      <c r="IN669" s="1232"/>
      <c r="IO669" s="1232"/>
      <c r="IP669" s="1232"/>
      <c r="IQ669" s="1232"/>
      <c r="IR669" s="1232"/>
      <c r="IS669" s="1232"/>
      <c r="IT669" s="1232"/>
      <c r="IU669" s="1232"/>
      <c r="IV669" s="1232"/>
      <c r="IW669" s="1232"/>
    </row>
    <row r="670" spans="1:257" s="355" customFormat="1" ht="25.5" customHeight="1" x14ac:dyDescent="0.2">
      <c r="A670" s="1199">
        <v>8</v>
      </c>
      <c r="B670" s="381">
        <v>39990</v>
      </c>
      <c r="C670" s="1223" t="s">
        <v>292</v>
      </c>
      <c r="D670" s="1223" t="s">
        <v>294</v>
      </c>
      <c r="E670" s="1224" t="s">
        <v>987</v>
      </c>
      <c r="F670" s="363" t="s">
        <v>1407</v>
      </c>
      <c r="G670" s="311">
        <v>35000000</v>
      </c>
      <c r="H670" s="338" t="s">
        <v>14</v>
      </c>
      <c r="I670" s="364"/>
      <c r="J670" s="339"/>
      <c r="K670" s="367"/>
      <c r="L670" s="246" t="str">
        <f t="shared" si="19"/>
        <v/>
      </c>
      <c r="M670" s="377"/>
      <c r="N670" s="378"/>
      <c r="O670" s="1226"/>
      <c r="P670" s="340"/>
      <c r="Q670" s="385"/>
      <c r="R670" s="946"/>
      <c r="S670" s="1232"/>
      <c r="T670" s="1232"/>
      <c r="U670" s="1232"/>
      <c r="V670" s="1232"/>
      <c r="W670" s="1232"/>
      <c r="X670" s="1232"/>
      <c r="Y670" s="1232"/>
      <c r="Z670" s="1232"/>
      <c r="AA670" s="1232"/>
      <c r="AB670" s="1232"/>
      <c r="AC670" s="1232"/>
      <c r="AD670" s="1232"/>
      <c r="AE670" s="1232"/>
      <c r="AF670" s="1232"/>
      <c r="AG670" s="1232"/>
      <c r="AH670" s="1232"/>
      <c r="AI670" s="1232"/>
      <c r="AJ670" s="1232"/>
      <c r="AK670" s="1232"/>
      <c r="AL670" s="1232"/>
      <c r="AM670" s="1232"/>
      <c r="AN670" s="1232"/>
      <c r="AO670" s="1232"/>
      <c r="AP670" s="1232"/>
      <c r="AQ670" s="1232"/>
      <c r="AR670" s="1232"/>
      <c r="AS670" s="1232"/>
      <c r="AT670" s="1232"/>
      <c r="AU670" s="1232"/>
      <c r="AV670" s="1232"/>
      <c r="AW670" s="1232"/>
      <c r="AX670" s="1232"/>
      <c r="AY670" s="1232"/>
      <c r="AZ670" s="1232"/>
      <c r="BA670" s="1232"/>
      <c r="BB670" s="1232"/>
      <c r="BC670" s="1232"/>
      <c r="BD670" s="1232"/>
      <c r="BE670" s="1232"/>
      <c r="BF670" s="1232"/>
      <c r="BG670" s="1232"/>
      <c r="BH670" s="1232"/>
      <c r="BI670" s="1232"/>
      <c r="BJ670" s="1232"/>
      <c r="BK670" s="1232"/>
      <c r="BL670" s="1232"/>
      <c r="BM670" s="1232"/>
      <c r="BN670" s="1232"/>
      <c r="BO670" s="1232"/>
      <c r="BP670" s="1232"/>
      <c r="BQ670" s="1232"/>
      <c r="BR670" s="1232"/>
      <c r="BS670" s="1232"/>
      <c r="BT670" s="1232"/>
      <c r="BU670" s="1232"/>
      <c r="BV670" s="1232"/>
      <c r="BW670" s="1232"/>
      <c r="BX670" s="1232"/>
      <c r="BY670" s="1232"/>
      <c r="BZ670" s="1232"/>
      <c r="CA670" s="1232"/>
      <c r="CB670" s="1232"/>
      <c r="CC670" s="1232"/>
      <c r="CD670" s="1232"/>
      <c r="CE670" s="1232"/>
      <c r="CF670" s="1232"/>
      <c r="CG670" s="1232"/>
      <c r="CH670" s="1232"/>
      <c r="CI670" s="1232"/>
      <c r="CJ670" s="1232"/>
      <c r="CK670" s="1232"/>
      <c r="CL670" s="1232"/>
      <c r="CM670" s="1232"/>
      <c r="CN670" s="1232"/>
      <c r="CO670" s="1232"/>
      <c r="CP670" s="1232"/>
      <c r="CQ670" s="1232"/>
      <c r="CR670" s="1232"/>
      <c r="CS670" s="1232"/>
      <c r="CT670" s="1232"/>
      <c r="CU670" s="1232"/>
      <c r="CV670" s="1232"/>
      <c r="CW670" s="1232"/>
      <c r="CX670" s="1232"/>
      <c r="CY670" s="1232"/>
      <c r="CZ670" s="1232"/>
      <c r="DA670" s="1232"/>
      <c r="DB670" s="1232"/>
      <c r="DC670" s="1232"/>
      <c r="DD670" s="1232"/>
      <c r="DE670" s="1232"/>
      <c r="DF670" s="1232"/>
      <c r="DG670" s="1232"/>
      <c r="DH670" s="1232"/>
      <c r="DI670" s="1232"/>
      <c r="DJ670" s="1232"/>
      <c r="DK670" s="1232"/>
      <c r="DL670" s="1232"/>
      <c r="DM670" s="1232"/>
      <c r="DN670" s="1232"/>
      <c r="DO670" s="1232"/>
      <c r="DP670" s="1232"/>
      <c r="DQ670" s="1232"/>
      <c r="DR670" s="1232"/>
      <c r="DS670" s="1232"/>
      <c r="DT670" s="1232"/>
      <c r="DU670" s="1232"/>
      <c r="DV670" s="1232"/>
      <c r="DW670" s="1232"/>
      <c r="DX670" s="1232"/>
      <c r="DY670" s="1232"/>
      <c r="DZ670" s="1232"/>
      <c r="EA670" s="1232"/>
      <c r="EB670" s="1232"/>
      <c r="EC670" s="1232"/>
      <c r="ED670" s="1232"/>
      <c r="EE670" s="1232"/>
      <c r="EF670" s="1232"/>
      <c r="EG670" s="1232"/>
      <c r="EH670" s="1232"/>
      <c r="EI670" s="1232"/>
      <c r="EJ670" s="1232"/>
      <c r="EK670" s="1232"/>
      <c r="EL670" s="1232"/>
      <c r="EM670" s="1232"/>
      <c r="EN670" s="1232"/>
      <c r="EO670" s="1232"/>
      <c r="EP670" s="1232"/>
      <c r="EQ670" s="1232"/>
      <c r="ER670" s="1232"/>
      <c r="ES670" s="1232"/>
      <c r="ET670" s="1232"/>
      <c r="EU670" s="1232"/>
      <c r="EV670" s="1232"/>
      <c r="EW670" s="1232"/>
      <c r="EX670" s="1232"/>
      <c r="EY670" s="1232"/>
      <c r="EZ670" s="1232"/>
      <c r="FA670" s="1232"/>
      <c r="FB670" s="1232"/>
      <c r="FC670" s="1232"/>
      <c r="FD670" s="1232"/>
      <c r="FE670" s="1232"/>
      <c r="FF670" s="1232"/>
      <c r="FG670" s="1232"/>
      <c r="FH670" s="1232"/>
      <c r="FI670" s="1232"/>
      <c r="FJ670" s="1232"/>
      <c r="FK670" s="1232"/>
      <c r="FL670" s="1232"/>
      <c r="FM670" s="1232"/>
      <c r="FN670" s="1232"/>
      <c r="FO670" s="1232"/>
      <c r="FP670" s="1232"/>
      <c r="FQ670" s="1232"/>
      <c r="FR670" s="1232"/>
      <c r="FS670" s="1232"/>
      <c r="FT670" s="1232"/>
      <c r="FU670" s="1232"/>
      <c r="FV670" s="1232"/>
      <c r="FW670" s="1232"/>
      <c r="FX670" s="1232"/>
      <c r="FY670" s="1232"/>
      <c r="FZ670" s="1232"/>
      <c r="GA670" s="1232"/>
      <c r="GB670" s="1232"/>
      <c r="GC670" s="1232"/>
      <c r="GD670" s="1232"/>
      <c r="GE670" s="1232"/>
      <c r="GF670" s="1232"/>
      <c r="GG670" s="1232"/>
      <c r="GH670" s="1232"/>
      <c r="GI670" s="1232"/>
      <c r="GJ670" s="1232"/>
      <c r="GK670" s="1232"/>
      <c r="GL670" s="1232"/>
      <c r="GM670" s="1232"/>
      <c r="GN670" s="1232"/>
      <c r="GO670" s="1232"/>
      <c r="GP670" s="1232"/>
      <c r="GQ670" s="1232"/>
      <c r="GR670" s="1232"/>
      <c r="GS670" s="1232"/>
      <c r="GT670" s="1232"/>
      <c r="GU670" s="1232"/>
      <c r="GV670" s="1232"/>
      <c r="GW670" s="1232"/>
      <c r="GX670" s="1232"/>
      <c r="GY670" s="1232"/>
      <c r="GZ670" s="1232"/>
      <c r="HA670" s="1232"/>
      <c r="HB670" s="1232"/>
      <c r="HC670" s="1232"/>
      <c r="HD670" s="1232"/>
      <c r="HE670" s="1232"/>
      <c r="HF670" s="1232"/>
      <c r="HG670" s="1232"/>
      <c r="HH670" s="1232"/>
      <c r="HI670" s="1232"/>
      <c r="HJ670" s="1232"/>
      <c r="HK670" s="1232"/>
      <c r="HL670" s="1232"/>
      <c r="HM670" s="1232"/>
      <c r="HN670" s="1232"/>
      <c r="HO670" s="1232"/>
      <c r="HP670" s="1232"/>
      <c r="HQ670" s="1232"/>
      <c r="HR670" s="1232"/>
      <c r="HS670" s="1232"/>
      <c r="HT670" s="1232"/>
      <c r="HU670" s="1232"/>
      <c r="HV670" s="1232"/>
      <c r="HW670" s="1232"/>
      <c r="HX670" s="1232"/>
      <c r="HY670" s="1232"/>
      <c r="HZ670" s="1232"/>
      <c r="IA670" s="1232"/>
      <c r="IB670" s="1232"/>
      <c r="IC670" s="1232"/>
      <c r="ID670" s="1232"/>
      <c r="IE670" s="1232"/>
      <c r="IF670" s="1232"/>
      <c r="IG670" s="1232"/>
      <c r="IH670" s="1232"/>
      <c r="II670" s="1232"/>
      <c r="IJ670" s="1232"/>
      <c r="IK670" s="1232"/>
      <c r="IL670" s="1232"/>
      <c r="IM670" s="1232"/>
      <c r="IN670" s="1232"/>
      <c r="IO670" s="1232"/>
      <c r="IP670" s="1232"/>
      <c r="IQ670" s="1232"/>
      <c r="IR670" s="1232"/>
      <c r="IS670" s="1232"/>
      <c r="IT670" s="1232"/>
      <c r="IU670" s="1232"/>
      <c r="IV670" s="1232"/>
      <c r="IW670" s="1232"/>
    </row>
    <row r="671" spans="1:257" s="355" customFormat="1" ht="28.5" customHeight="1" x14ac:dyDescent="0.2">
      <c r="A671" s="244">
        <v>8</v>
      </c>
      <c r="B671" s="378">
        <v>39990</v>
      </c>
      <c r="C671" s="1223" t="s">
        <v>282</v>
      </c>
      <c r="D671" s="1223" t="s">
        <v>1373</v>
      </c>
      <c r="E671" s="1224" t="s">
        <v>1061</v>
      </c>
      <c r="F671" s="363" t="s">
        <v>1407</v>
      </c>
      <c r="G671" s="311">
        <v>12000000</v>
      </c>
      <c r="H671" s="338" t="s">
        <v>14</v>
      </c>
      <c r="I671" s="364"/>
      <c r="J671" s="339"/>
      <c r="K671" s="367"/>
      <c r="L671" s="246" t="str">
        <f t="shared" si="19"/>
        <v/>
      </c>
      <c r="M671" s="377"/>
      <c r="N671" s="378"/>
      <c r="O671" s="1226"/>
      <c r="P671" s="340"/>
      <c r="Q671" s="385"/>
      <c r="R671" s="946"/>
      <c r="S671" s="1232"/>
      <c r="T671" s="1232"/>
      <c r="U671" s="1232"/>
      <c r="V671" s="1232"/>
      <c r="W671" s="1232"/>
      <c r="X671" s="1232"/>
      <c r="Y671" s="1232"/>
      <c r="Z671" s="1232"/>
      <c r="AA671" s="1232"/>
      <c r="AB671" s="1232"/>
      <c r="AC671" s="1232"/>
      <c r="AD671" s="1232"/>
      <c r="AE671" s="1232"/>
      <c r="AF671" s="1232"/>
      <c r="AG671" s="1232"/>
      <c r="AH671" s="1232"/>
      <c r="AI671" s="1232"/>
      <c r="AJ671" s="1232"/>
      <c r="AK671" s="1232"/>
      <c r="AL671" s="1232"/>
      <c r="AM671" s="1232"/>
      <c r="AN671" s="1232"/>
      <c r="AO671" s="1232"/>
      <c r="AP671" s="1232"/>
      <c r="AQ671" s="1232"/>
      <c r="AR671" s="1232"/>
      <c r="AS671" s="1232"/>
      <c r="AT671" s="1232"/>
      <c r="AU671" s="1232"/>
      <c r="AV671" s="1232"/>
      <c r="AW671" s="1232"/>
      <c r="AX671" s="1232"/>
      <c r="AY671" s="1232"/>
      <c r="AZ671" s="1232"/>
      <c r="BA671" s="1232"/>
      <c r="BB671" s="1232"/>
      <c r="BC671" s="1232"/>
      <c r="BD671" s="1232"/>
      <c r="BE671" s="1232"/>
      <c r="BF671" s="1232"/>
      <c r="BG671" s="1232"/>
      <c r="BH671" s="1232"/>
      <c r="BI671" s="1232"/>
      <c r="BJ671" s="1232"/>
      <c r="BK671" s="1232"/>
      <c r="BL671" s="1232"/>
      <c r="BM671" s="1232"/>
      <c r="BN671" s="1232"/>
      <c r="BO671" s="1232"/>
      <c r="BP671" s="1232"/>
      <c r="BQ671" s="1232"/>
      <c r="BR671" s="1232"/>
      <c r="BS671" s="1232"/>
      <c r="BT671" s="1232"/>
      <c r="BU671" s="1232"/>
      <c r="BV671" s="1232"/>
      <c r="BW671" s="1232"/>
      <c r="BX671" s="1232"/>
      <c r="BY671" s="1232"/>
      <c r="BZ671" s="1232"/>
      <c r="CA671" s="1232"/>
      <c r="CB671" s="1232"/>
      <c r="CC671" s="1232"/>
      <c r="CD671" s="1232"/>
      <c r="CE671" s="1232"/>
      <c r="CF671" s="1232"/>
      <c r="CG671" s="1232"/>
      <c r="CH671" s="1232"/>
      <c r="CI671" s="1232"/>
      <c r="CJ671" s="1232"/>
      <c r="CK671" s="1232"/>
      <c r="CL671" s="1232"/>
      <c r="CM671" s="1232"/>
      <c r="CN671" s="1232"/>
      <c r="CO671" s="1232"/>
      <c r="CP671" s="1232"/>
      <c r="CQ671" s="1232"/>
      <c r="CR671" s="1232"/>
      <c r="CS671" s="1232"/>
      <c r="CT671" s="1232"/>
      <c r="CU671" s="1232"/>
      <c r="CV671" s="1232"/>
      <c r="CW671" s="1232"/>
      <c r="CX671" s="1232"/>
      <c r="CY671" s="1232"/>
      <c r="CZ671" s="1232"/>
      <c r="DA671" s="1232"/>
      <c r="DB671" s="1232"/>
      <c r="DC671" s="1232"/>
      <c r="DD671" s="1232"/>
      <c r="DE671" s="1232"/>
      <c r="DF671" s="1232"/>
      <c r="DG671" s="1232"/>
      <c r="DH671" s="1232"/>
      <c r="DI671" s="1232"/>
      <c r="DJ671" s="1232"/>
      <c r="DK671" s="1232"/>
      <c r="DL671" s="1232"/>
      <c r="DM671" s="1232"/>
      <c r="DN671" s="1232"/>
      <c r="DO671" s="1232"/>
      <c r="DP671" s="1232"/>
      <c r="DQ671" s="1232"/>
      <c r="DR671" s="1232"/>
      <c r="DS671" s="1232"/>
      <c r="DT671" s="1232"/>
      <c r="DU671" s="1232"/>
      <c r="DV671" s="1232"/>
      <c r="DW671" s="1232"/>
      <c r="DX671" s="1232"/>
      <c r="DY671" s="1232"/>
      <c r="DZ671" s="1232"/>
      <c r="EA671" s="1232"/>
      <c r="EB671" s="1232"/>
      <c r="EC671" s="1232"/>
      <c r="ED671" s="1232"/>
      <c r="EE671" s="1232"/>
      <c r="EF671" s="1232"/>
      <c r="EG671" s="1232"/>
      <c r="EH671" s="1232"/>
      <c r="EI671" s="1232"/>
      <c r="EJ671" s="1232"/>
      <c r="EK671" s="1232"/>
      <c r="EL671" s="1232"/>
      <c r="EM671" s="1232"/>
      <c r="EN671" s="1232"/>
      <c r="EO671" s="1232"/>
      <c r="EP671" s="1232"/>
      <c r="EQ671" s="1232"/>
      <c r="ER671" s="1232"/>
      <c r="ES671" s="1232"/>
      <c r="ET671" s="1232"/>
      <c r="EU671" s="1232"/>
      <c r="EV671" s="1232"/>
      <c r="EW671" s="1232"/>
      <c r="EX671" s="1232"/>
      <c r="EY671" s="1232"/>
      <c r="EZ671" s="1232"/>
      <c r="FA671" s="1232"/>
      <c r="FB671" s="1232"/>
      <c r="FC671" s="1232"/>
      <c r="FD671" s="1232"/>
      <c r="FE671" s="1232"/>
      <c r="FF671" s="1232"/>
      <c r="FG671" s="1232"/>
      <c r="FH671" s="1232"/>
      <c r="FI671" s="1232"/>
      <c r="FJ671" s="1232"/>
      <c r="FK671" s="1232"/>
      <c r="FL671" s="1232"/>
      <c r="FM671" s="1232"/>
      <c r="FN671" s="1232"/>
      <c r="FO671" s="1232"/>
      <c r="FP671" s="1232"/>
      <c r="FQ671" s="1232"/>
      <c r="FR671" s="1232"/>
      <c r="FS671" s="1232"/>
      <c r="FT671" s="1232"/>
      <c r="FU671" s="1232"/>
      <c r="FV671" s="1232"/>
      <c r="FW671" s="1232"/>
      <c r="FX671" s="1232"/>
      <c r="FY671" s="1232"/>
      <c r="FZ671" s="1232"/>
      <c r="GA671" s="1232"/>
      <c r="GB671" s="1232"/>
      <c r="GC671" s="1232"/>
      <c r="GD671" s="1232"/>
      <c r="GE671" s="1232"/>
      <c r="GF671" s="1232"/>
      <c r="GG671" s="1232"/>
      <c r="GH671" s="1232"/>
      <c r="GI671" s="1232"/>
      <c r="GJ671" s="1232"/>
      <c r="GK671" s="1232"/>
      <c r="GL671" s="1232"/>
      <c r="GM671" s="1232"/>
      <c r="GN671" s="1232"/>
      <c r="GO671" s="1232"/>
      <c r="GP671" s="1232"/>
      <c r="GQ671" s="1232"/>
      <c r="GR671" s="1232"/>
      <c r="GS671" s="1232"/>
      <c r="GT671" s="1232"/>
      <c r="GU671" s="1232"/>
      <c r="GV671" s="1232"/>
      <c r="GW671" s="1232"/>
      <c r="GX671" s="1232"/>
      <c r="GY671" s="1232"/>
      <c r="GZ671" s="1232"/>
      <c r="HA671" s="1232"/>
      <c r="HB671" s="1232"/>
      <c r="HC671" s="1232"/>
      <c r="HD671" s="1232"/>
      <c r="HE671" s="1232"/>
      <c r="HF671" s="1232"/>
      <c r="HG671" s="1232"/>
      <c r="HH671" s="1232"/>
      <c r="HI671" s="1232"/>
      <c r="HJ671" s="1232"/>
      <c r="HK671" s="1232"/>
      <c r="HL671" s="1232"/>
      <c r="HM671" s="1232"/>
      <c r="HN671" s="1232"/>
      <c r="HO671" s="1232"/>
      <c r="HP671" s="1232"/>
      <c r="HQ671" s="1232"/>
      <c r="HR671" s="1232"/>
      <c r="HS671" s="1232"/>
      <c r="HT671" s="1232"/>
      <c r="HU671" s="1232"/>
      <c r="HV671" s="1232"/>
      <c r="HW671" s="1232"/>
      <c r="HX671" s="1232"/>
      <c r="HY671" s="1232"/>
      <c r="HZ671" s="1232"/>
      <c r="IA671" s="1232"/>
      <c r="IB671" s="1232"/>
      <c r="IC671" s="1232"/>
      <c r="ID671" s="1232"/>
      <c r="IE671" s="1232"/>
      <c r="IF671" s="1232"/>
      <c r="IG671" s="1232"/>
      <c r="IH671" s="1232"/>
      <c r="II671" s="1232"/>
      <c r="IJ671" s="1232"/>
      <c r="IK671" s="1232"/>
      <c r="IL671" s="1232"/>
      <c r="IM671" s="1232"/>
      <c r="IN671" s="1232"/>
      <c r="IO671" s="1232"/>
      <c r="IP671" s="1232"/>
      <c r="IQ671" s="1232"/>
      <c r="IR671" s="1232"/>
      <c r="IS671" s="1232"/>
      <c r="IT671" s="1232"/>
      <c r="IU671" s="1232"/>
      <c r="IV671" s="1232"/>
      <c r="IW671" s="1232"/>
    </row>
    <row r="672" spans="1:257" s="355" customFormat="1" ht="28.5" customHeight="1" x14ac:dyDescent="0.2">
      <c r="A672" s="1199"/>
      <c r="B672" s="1197">
        <v>40004</v>
      </c>
      <c r="C672" s="1230" t="s">
        <v>317</v>
      </c>
      <c r="D672" s="1230" t="s">
        <v>318</v>
      </c>
      <c r="E672" s="1231" t="s">
        <v>1026</v>
      </c>
      <c r="F672" s="386" t="s">
        <v>498</v>
      </c>
      <c r="G672" s="1210">
        <v>950000000</v>
      </c>
      <c r="H672" s="387" t="s">
        <v>14</v>
      </c>
      <c r="I672" s="1077">
        <v>40359</v>
      </c>
      <c r="J672" s="1078">
        <v>4</v>
      </c>
      <c r="K672" s="1079">
        <v>950000000</v>
      </c>
      <c r="L672" s="246">
        <f t="shared" si="19"/>
        <v>0</v>
      </c>
      <c r="M672" s="1080" t="s">
        <v>1282</v>
      </c>
      <c r="N672" s="388"/>
      <c r="O672" s="1212"/>
      <c r="P672" s="389"/>
      <c r="Q672" s="390"/>
      <c r="R672" s="949"/>
      <c r="S672" s="1232"/>
      <c r="T672" s="1232"/>
      <c r="U672" s="1232"/>
      <c r="V672" s="1232"/>
      <c r="W672" s="1232"/>
      <c r="X672" s="1232"/>
      <c r="Y672" s="1232"/>
      <c r="Z672" s="1232"/>
      <c r="AA672" s="1232"/>
      <c r="AB672" s="1232"/>
      <c r="AC672" s="1232"/>
      <c r="AD672" s="1232"/>
      <c r="AE672" s="1232"/>
      <c r="AF672" s="1232"/>
      <c r="AG672" s="1232"/>
      <c r="AH672" s="1232"/>
      <c r="AI672" s="1232"/>
      <c r="AJ672" s="1232"/>
      <c r="AK672" s="1232"/>
      <c r="AL672" s="1232"/>
      <c r="AM672" s="1232"/>
      <c r="AN672" s="1232"/>
      <c r="AO672" s="1232"/>
      <c r="AP672" s="1232"/>
      <c r="AQ672" s="1232"/>
      <c r="AR672" s="1232"/>
      <c r="AS672" s="1232"/>
      <c r="AT672" s="1232"/>
      <c r="AU672" s="1232"/>
      <c r="AV672" s="1232"/>
      <c r="AW672" s="1232"/>
      <c r="AX672" s="1232"/>
      <c r="AY672" s="1232"/>
      <c r="AZ672" s="1232"/>
      <c r="BA672" s="1232"/>
      <c r="BB672" s="1232"/>
      <c r="BC672" s="1232"/>
      <c r="BD672" s="1232"/>
      <c r="BE672" s="1232"/>
      <c r="BF672" s="1232"/>
      <c r="BG672" s="1232"/>
      <c r="BH672" s="1232"/>
      <c r="BI672" s="1232"/>
      <c r="BJ672" s="1232"/>
      <c r="BK672" s="1232"/>
      <c r="BL672" s="1232"/>
      <c r="BM672" s="1232"/>
      <c r="BN672" s="1232"/>
      <c r="BO672" s="1232"/>
      <c r="BP672" s="1232"/>
      <c r="BQ672" s="1232"/>
      <c r="BR672" s="1232"/>
      <c r="BS672" s="1232"/>
      <c r="BT672" s="1232"/>
      <c r="BU672" s="1232"/>
      <c r="BV672" s="1232"/>
      <c r="BW672" s="1232"/>
      <c r="BX672" s="1232"/>
      <c r="BY672" s="1232"/>
      <c r="BZ672" s="1232"/>
      <c r="CA672" s="1232"/>
      <c r="CB672" s="1232"/>
      <c r="CC672" s="1232"/>
      <c r="CD672" s="1232"/>
      <c r="CE672" s="1232"/>
      <c r="CF672" s="1232"/>
      <c r="CG672" s="1232"/>
      <c r="CH672" s="1232"/>
      <c r="CI672" s="1232"/>
      <c r="CJ672" s="1232"/>
      <c r="CK672" s="1232"/>
      <c r="CL672" s="1232"/>
      <c r="CM672" s="1232"/>
      <c r="CN672" s="1232"/>
      <c r="CO672" s="1232"/>
      <c r="CP672" s="1232"/>
      <c r="CQ672" s="1232"/>
      <c r="CR672" s="1232"/>
      <c r="CS672" s="1232"/>
      <c r="CT672" s="1232"/>
      <c r="CU672" s="1232"/>
      <c r="CV672" s="1232"/>
      <c r="CW672" s="1232"/>
      <c r="CX672" s="1232"/>
      <c r="CY672" s="1232"/>
      <c r="CZ672" s="1232"/>
      <c r="DA672" s="1232"/>
      <c r="DB672" s="1232"/>
      <c r="DC672" s="1232"/>
      <c r="DD672" s="1232"/>
      <c r="DE672" s="1232"/>
      <c r="DF672" s="1232"/>
      <c r="DG672" s="1232"/>
      <c r="DH672" s="1232"/>
      <c r="DI672" s="1232"/>
      <c r="DJ672" s="1232"/>
      <c r="DK672" s="1232"/>
      <c r="DL672" s="1232"/>
      <c r="DM672" s="1232"/>
      <c r="DN672" s="1232"/>
      <c r="DO672" s="1232"/>
      <c r="DP672" s="1232"/>
      <c r="DQ672" s="1232"/>
      <c r="DR672" s="1232"/>
      <c r="DS672" s="1232"/>
      <c r="DT672" s="1232"/>
      <c r="DU672" s="1232"/>
      <c r="DV672" s="1232"/>
      <c r="DW672" s="1232"/>
      <c r="DX672" s="1232"/>
      <c r="DY672" s="1232"/>
      <c r="DZ672" s="1232"/>
      <c r="EA672" s="1232"/>
      <c r="EB672" s="1232"/>
      <c r="EC672" s="1232"/>
      <c r="ED672" s="1232"/>
      <c r="EE672" s="1232"/>
      <c r="EF672" s="1232"/>
      <c r="EG672" s="1232"/>
      <c r="EH672" s="1232"/>
      <c r="EI672" s="1232"/>
      <c r="EJ672" s="1232"/>
      <c r="EK672" s="1232"/>
      <c r="EL672" s="1232"/>
      <c r="EM672" s="1232"/>
      <c r="EN672" s="1232"/>
      <c r="EO672" s="1232"/>
      <c r="EP672" s="1232"/>
      <c r="EQ672" s="1232"/>
      <c r="ER672" s="1232"/>
      <c r="ES672" s="1232"/>
      <c r="ET672" s="1232"/>
      <c r="EU672" s="1232"/>
      <c r="EV672" s="1232"/>
      <c r="EW672" s="1232"/>
      <c r="EX672" s="1232"/>
      <c r="EY672" s="1232"/>
      <c r="EZ672" s="1232"/>
      <c r="FA672" s="1232"/>
      <c r="FB672" s="1232"/>
      <c r="FC672" s="1232"/>
      <c r="FD672" s="1232"/>
      <c r="FE672" s="1232"/>
      <c r="FF672" s="1232"/>
      <c r="FG672" s="1232"/>
      <c r="FH672" s="1232"/>
      <c r="FI672" s="1232"/>
      <c r="FJ672" s="1232"/>
      <c r="FK672" s="1232"/>
      <c r="FL672" s="1232"/>
      <c r="FM672" s="1232"/>
      <c r="FN672" s="1232"/>
      <c r="FO672" s="1232"/>
      <c r="FP672" s="1232"/>
      <c r="FQ672" s="1232"/>
      <c r="FR672" s="1232"/>
      <c r="FS672" s="1232"/>
      <c r="FT672" s="1232"/>
      <c r="FU672" s="1232"/>
      <c r="FV672" s="1232"/>
      <c r="FW672" s="1232"/>
      <c r="FX672" s="1232"/>
      <c r="FY672" s="1232"/>
      <c r="FZ672" s="1232"/>
      <c r="GA672" s="1232"/>
      <c r="GB672" s="1232"/>
      <c r="GC672" s="1232"/>
      <c r="GD672" s="1232"/>
      <c r="GE672" s="1232"/>
      <c r="GF672" s="1232"/>
      <c r="GG672" s="1232"/>
      <c r="GH672" s="1232"/>
      <c r="GI672" s="1232"/>
      <c r="GJ672" s="1232"/>
      <c r="GK672" s="1232"/>
      <c r="GL672" s="1232"/>
      <c r="GM672" s="1232"/>
      <c r="GN672" s="1232"/>
      <c r="GO672" s="1232"/>
      <c r="GP672" s="1232"/>
      <c r="GQ672" s="1232"/>
      <c r="GR672" s="1232"/>
      <c r="GS672" s="1232"/>
      <c r="GT672" s="1232"/>
      <c r="GU672" s="1232"/>
      <c r="GV672" s="1232"/>
      <c r="GW672" s="1232"/>
      <c r="GX672" s="1232"/>
      <c r="GY672" s="1232"/>
      <c r="GZ672" s="1232"/>
      <c r="HA672" s="1232"/>
      <c r="HB672" s="1232"/>
      <c r="HC672" s="1232"/>
      <c r="HD672" s="1232"/>
      <c r="HE672" s="1232"/>
      <c r="HF672" s="1232"/>
      <c r="HG672" s="1232"/>
      <c r="HH672" s="1232"/>
      <c r="HI672" s="1232"/>
      <c r="HJ672" s="1232"/>
      <c r="HK672" s="1232"/>
      <c r="HL672" s="1232"/>
      <c r="HM672" s="1232"/>
      <c r="HN672" s="1232"/>
      <c r="HO672" s="1232"/>
      <c r="HP672" s="1232"/>
      <c r="HQ672" s="1232"/>
      <c r="HR672" s="1232"/>
      <c r="HS672" s="1232"/>
      <c r="HT672" s="1232"/>
      <c r="HU672" s="1232"/>
      <c r="HV672" s="1232"/>
      <c r="HW672" s="1232"/>
      <c r="HX672" s="1232"/>
      <c r="HY672" s="1232"/>
      <c r="HZ672" s="1232"/>
      <c r="IA672" s="1232"/>
      <c r="IB672" s="1232"/>
      <c r="IC672" s="1232"/>
      <c r="ID672" s="1232"/>
      <c r="IE672" s="1232"/>
      <c r="IF672" s="1232"/>
      <c r="IG672" s="1232"/>
      <c r="IH672" s="1232"/>
      <c r="II672" s="1232"/>
      <c r="IJ672" s="1232"/>
      <c r="IK672" s="1232"/>
      <c r="IL672" s="1232"/>
      <c r="IM672" s="1232"/>
      <c r="IN672" s="1232"/>
      <c r="IO672" s="1232"/>
      <c r="IP672" s="1232"/>
      <c r="IQ672" s="1232"/>
      <c r="IR672" s="1232"/>
      <c r="IS672" s="1232"/>
      <c r="IT672" s="1232"/>
      <c r="IU672" s="1232"/>
      <c r="IV672" s="1232"/>
      <c r="IW672" s="1232"/>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15"/>
      <c r="P673" s="399"/>
      <c r="Q673" s="384"/>
      <c r="R673" s="950"/>
      <c r="S673" s="1217"/>
      <c r="T673" s="1217"/>
      <c r="U673" s="1217"/>
      <c r="V673" s="1217"/>
      <c r="W673" s="1217"/>
      <c r="X673" s="1217"/>
      <c r="Y673" s="1217"/>
      <c r="Z673" s="1217"/>
      <c r="AA673" s="1217"/>
      <c r="AB673" s="1217"/>
      <c r="AC673" s="1217"/>
      <c r="AD673" s="1217"/>
      <c r="AE673" s="1217"/>
      <c r="AF673" s="1217"/>
      <c r="AG673" s="1217"/>
      <c r="AH673" s="1217"/>
      <c r="AI673" s="1217"/>
      <c r="AJ673" s="1217"/>
      <c r="AK673" s="1217"/>
      <c r="AL673" s="1217"/>
      <c r="AM673" s="1217"/>
      <c r="AN673" s="1217"/>
      <c r="AO673" s="1217"/>
      <c r="AP673" s="1217"/>
      <c r="AQ673" s="1217"/>
      <c r="AR673" s="1217"/>
      <c r="AS673" s="1217"/>
      <c r="AT673" s="1217"/>
      <c r="AU673" s="1217"/>
      <c r="AV673" s="1217"/>
      <c r="AW673" s="1217"/>
      <c r="AX673" s="1217"/>
      <c r="AY673" s="1217"/>
      <c r="AZ673" s="1217"/>
      <c r="BA673" s="1217"/>
      <c r="BB673" s="1217"/>
      <c r="BC673" s="1217"/>
      <c r="BD673" s="1217"/>
      <c r="BE673" s="1217"/>
      <c r="BF673" s="1217"/>
      <c r="BG673" s="1217"/>
      <c r="BH673" s="1217"/>
      <c r="BI673" s="1217"/>
      <c r="BJ673" s="1217"/>
      <c r="BK673" s="1217"/>
      <c r="BL673" s="1217"/>
      <c r="BM673" s="1217"/>
      <c r="BN673" s="1217"/>
      <c r="BO673" s="1217"/>
      <c r="BP673" s="1217"/>
      <c r="BQ673" s="1217"/>
      <c r="BR673" s="1217"/>
      <c r="BS673" s="1217"/>
      <c r="BT673" s="1217"/>
      <c r="BU673" s="1217"/>
      <c r="BV673" s="1217"/>
      <c r="BW673" s="1217"/>
      <c r="BX673" s="1217"/>
      <c r="BY673" s="1217"/>
      <c r="BZ673" s="1217"/>
      <c r="CA673" s="1217"/>
      <c r="CB673" s="1217"/>
      <c r="CC673" s="1217"/>
      <c r="CD673" s="1217"/>
      <c r="CE673" s="1217"/>
      <c r="CF673" s="1217"/>
      <c r="CG673" s="1217"/>
      <c r="CH673" s="1217"/>
      <c r="CI673" s="1217"/>
      <c r="CJ673" s="1217"/>
      <c r="CK673" s="1217"/>
      <c r="CL673" s="1217"/>
      <c r="CM673" s="1217"/>
      <c r="CN673" s="1217"/>
      <c r="CO673" s="1217"/>
      <c r="CP673" s="1217"/>
      <c r="CQ673" s="1217"/>
      <c r="CR673" s="1217"/>
      <c r="CS673" s="1217"/>
      <c r="CT673" s="1217"/>
      <c r="CU673" s="1217"/>
      <c r="CV673" s="1217"/>
      <c r="CW673" s="1217"/>
      <c r="CX673" s="1217"/>
      <c r="CY673" s="1217"/>
      <c r="CZ673" s="1217"/>
      <c r="DA673" s="1217"/>
      <c r="DB673" s="1217"/>
      <c r="DC673" s="1217"/>
      <c r="DD673" s="1217"/>
      <c r="DE673" s="1217"/>
      <c r="DF673" s="1217"/>
      <c r="DG673" s="1217"/>
      <c r="DH673" s="1217"/>
      <c r="DI673" s="1217"/>
      <c r="DJ673" s="1217"/>
      <c r="DK673" s="1217"/>
      <c r="DL673" s="1217"/>
      <c r="DM673" s="1217"/>
      <c r="DN673" s="1217"/>
      <c r="DO673" s="1217"/>
      <c r="DP673" s="1217"/>
      <c r="DQ673" s="1217"/>
      <c r="DR673" s="1217"/>
      <c r="DS673" s="1217"/>
      <c r="DT673" s="1217"/>
      <c r="DU673" s="1217"/>
      <c r="DV673" s="1217"/>
      <c r="DW673" s="1217"/>
      <c r="DX673" s="1217"/>
      <c r="DY673" s="1217"/>
      <c r="DZ673" s="1217"/>
      <c r="EA673" s="1217"/>
      <c r="EB673" s="1217"/>
      <c r="EC673" s="1217"/>
      <c r="ED673" s="1217"/>
      <c r="EE673" s="1217"/>
      <c r="EF673" s="1217"/>
      <c r="EG673" s="1217"/>
      <c r="EH673" s="1217"/>
      <c r="EI673" s="1217"/>
      <c r="EJ673" s="1217"/>
      <c r="EK673" s="1217"/>
      <c r="EL673" s="1217"/>
      <c r="EM673" s="1217"/>
      <c r="EN673" s="1217"/>
      <c r="EO673" s="1217"/>
      <c r="EP673" s="1217"/>
      <c r="EQ673" s="1217"/>
      <c r="ER673" s="1217"/>
      <c r="ES673" s="1217"/>
      <c r="ET673" s="1217"/>
      <c r="EU673" s="1217"/>
      <c r="EV673" s="1217"/>
      <c r="EW673" s="1217"/>
      <c r="EX673" s="1217"/>
      <c r="EY673" s="1217"/>
      <c r="EZ673" s="1217"/>
      <c r="FA673" s="1217"/>
      <c r="FB673" s="1217"/>
      <c r="FC673" s="1217"/>
      <c r="FD673" s="1217"/>
      <c r="FE673" s="1217"/>
      <c r="FF673" s="1217"/>
      <c r="FG673" s="1217"/>
      <c r="FH673" s="1217"/>
      <c r="FI673" s="1217"/>
      <c r="FJ673" s="1217"/>
      <c r="FK673" s="1217"/>
      <c r="FL673" s="1217"/>
      <c r="FM673" s="1217"/>
      <c r="FN673" s="1217"/>
      <c r="FO673" s="1217"/>
      <c r="FP673" s="1217"/>
      <c r="FQ673" s="1217"/>
      <c r="FR673" s="1217"/>
      <c r="FS673" s="1217"/>
      <c r="FT673" s="1217"/>
      <c r="FU673" s="1217"/>
      <c r="FV673" s="1217"/>
      <c r="FW673" s="1217"/>
      <c r="FX673" s="1217"/>
      <c r="FY673" s="1217"/>
      <c r="FZ673" s="1217"/>
      <c r="GA673" s="1217"/>
      <c r="GB673" s="1217"/>
      <c r="GC673" s="1217"/>
      <c r="GD673" s="1217"/>
      <c r="GE673" s="1217"/>
      <c r="GF673" s="1217"/>
      <c r="GG673" s="1217"/>
      <c r="GH673" s="1217"/>
      <c r="GI673" s="1217"/>
      <c r="GJ673" s="1217"/>
      <c r="GK673" s="1217"/>
      <c r="GL673" s="1217"/>
      <c r="GM673" s="1217"/>
      <c r="GN673" s="1217"/>
      <c r="GO673" s="1217"/>
      <c r="GP673" s="1217"/>
      <c r="GQ673" s="1217"/>
      <c r="GR673" s="1217"/>
      <c r="GS673" s="1217"/>
      <c r="GT673" s="1217"/>
      <c r="GU673" s="1217"/>
      <c r="GV673" s="1217"/>
      <c r="GW673" s="1217"/>
      <c r="GX673" s="1217"/>
      <c r="GY673" s="1217"/>
      <c r="GZ673" s="1217"/>
      <c r="HA673" s="1217"/>
      <c r="HB673" s="1217"/>
      <c r="HC673" s="1217"/>
      <c r="HD673" s="1217"/>
      <c r="HE673" s="1217"/>
      <c r="HF673" s="1217"/>
      <c r="HG673" s="1217"/>
      <c r="HH673" s="1217"/>
      <c r="HI673" s="1217"/>
      <c r="HJ673" s="1217"/>
      <c r="HK673" s="1217"/>
      <c r="HL673" s="1217"/>
      <c r="HM673" s="1217"/>
      <c r="HN673" s="1217"/>
      <c r="HO673" s="1217"/>
      <c r="HP673" s="1217"/>
      <c r="HQ673" s="1217"/>
      <c r="HR673" s="1217"/>
      <c r="HS673" s="1217"/>
      <c r="HT673" s="1217"/>
      <c r="HU673" s="1217"/>
      <c r="HV673" s="1217"/>
      <c r="HW673" s="1217"/>
      <c r="HX673" s="1217"/>
      <c r="HY673" s="1217"/>
      <c r="HZ673" s="1217"/>
      <c r="IA673" s="1217"/>
      <c r="IB673" s="1217"/>
      <c r="IC673" s="1217"/>
      <c r="ID673" s="1217"/>
      <c r="IE673" s="1217"/>
      <c r="IF673" s="1217"/>
      <c r="IG673" s="1217"/>
      <c r="IH673" s="1217"/>
      <c r="II673" s="1217"/>
      <c r="IJ673" s="1217"/>
      <c r="IK673" s="1217"/>
      <c r="IL673" s="1217"/>
      <c r="IM673" s="1217"/>
      <c r="IN673" s="1217"/>
      <c r="IO673" s="1217"/>
      <c r="IP673" s="1217"/>
      <c r="IQ673" s="1217"/>
      <c r="IR673" s="1217"/>
      <c r="IS673" s="1217"/>
      <c r="IT673" s="1217"/>
      <c r="IU673" s="1217"/>
      <c r="IV673" s="1217"/>
      <c r="IW673" s="1217"/>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15"/>
      <c r="P674" s="399"/>
      <c r="Q674" s="384"/>
      <c r="R674" s="950"/>
      <c r="S674" s="1217"/>
      <c r="T674" s="1217"/>
      <c r="U674" s="1217"/>
      <c r="V674" s="1217"/>
      <c r="W674" s="1217"/>
      <c r="X674" s="1217"/>
      <c r="Y674" s="1217"/>
      <c r="Z674" s="1217"/>
      <c r="AA674" s="1217"/>
      <c r="AB674" s="1217"/>
      <c r="AC674" s="1217"/>
      <c r="AD674" s="1217"/>
      <c r="AE674" s="1217"/>
      <c r="AF674" s="1217"/>
      <c r="AG674" s="1217"/>
      <c r="AH674" s="1217"/>
      <c r="AI674" s="1217"/>
      <c r="AJ674" s="1217"/>
      <c r="AK674" s="1217"/>
      <c r="AL674" s="1217"/>
      <c r="AM674" s="1217"/>
      <c r="AN674" s="1217"/>
      <c r="AO674" s="1217"/>
      <c r="AP674" s="1217"/>
      <c r="AQ674" s="1217"/>
      <c r="AR674" s="1217"/>
      <c r="AS674" s="1217"/>
      <c r="AT674" s="1217"/>
      <c r="AU674" s="1217"/>
      <c r="AV674" s="1217"/>
      <c r="AW674" s="1217"/>
      <c r="AX674" s="1217"/>
      <c r="AY674" s="1217"/>
      <c r="AZ674" s="1217"/>
      <c r="BA674" s="1217"/>
      <c r="BB674" s="1217"/>
      <c r="BC674" s="1217"/>
      <c r="BD674" s="1217"/>
      <c r="BE674" s="1217"/>
      <c r="BF674" s="1217"/>
      <c r="BG674" s="1217"/>
      <c r="BH674" s="1217"/>
      <c r="BI674" s="1217"/>
      <c r="BJ674" s="1217"/>
      <c r="BK674" s="1217"/>
      <c r="BL674" s="1217"/>
      <c r="BM674" s="1217"/>
      <c r="BN674" s="1217"/>
      <c r="BO674" s="1217"/>
      <c r="BP674" s="1217"/>
      <c r="BQ674" s="1217"/>
      <c r="BR674" s="1217"/>
      <c r="BS674" s="1217"/>
      <c r="BT674" s="1217"/>
      <c r="BU674" s="1217"/>
      <c r="BV674" s="1217"/>
      <c r="BW674" s="1217"/>
      <c r="BX674" s="1217"/>
      <c r="BY674" s="1217"/>
      <c r="BZ674" s="1217"/>
      <c r="CA674" s="1217"/>
      <c r="CB674" s="1217"/>
      <c r="CC674" s="1217"/>
      <c r="CD674" s="1217"/>
      <c r="CE674" s="1217"/>
      <c r="CF674" s="1217"/>
      <c r="CG674" s="1217"/>
      <c r="CH674" s="1217"/>
      <c r="CI674" s="1217"/>
      <c r="CJ674" s="1217"/>
      <c r="CK674" s="1217"/>
      <c r="CL674" s="1217"/>
      <c r="CM674" s="1217"/>
      <c r="CN674" s="1217"/>
      <c r="CO674" s="1217"/>
      <c r="CP674" s="1217"/>
      <c r="CQ674" s="1217"/>
      <c r="CR674" s="1217"/>
      <c r="CS674" s="1217"/>
      <c r="CT674" s="1217"/>
      <c r="CU674" s="1217"/>
      <c r="CV674" s="1217"/>
      <c r="CW674" s="1217"/>
      <c r="CX674" s="1217"/>
      <c r="CY674" s="1217"/>
      <c r="CZ674" s="1217"/>
      <c r="DA674" s="1217"/>
      <c r="DB674" s="1217"/>
      <c r="DC674" s="1217"/>
      <c r="DD674" s="1217"/>
      <c r="DE674" s="1217"/>
      <c r="DF674" s="1217"/>
      <c r="DG674" s="1217"/>
      <c r="DH674" s="1217"/>
      <c r="DI674" s="1217"/>
      <c r="DJ674" s="1217"/>
      <c r="DK674" s="1217"/>
      <c r="DL674" s="1217"/>
      <c r="DM674" s="1217"/>
      <c r="DN674" s="1217"/>
      <c r="DO674" s="1217"/>
      <c r="DP674" s="1217"/>
      <c r="DQ674" s="1217"/>
      <c r="DR674" s="1217"/>
      <c r="DS674" s="1217"/>
      <c r="DT674" s="1217"/>
      <c r="DU674" s="1217"/>
      <c r="DV674" s="1217"/>
      <c r="DW674" s="1217"/>
      <c r="DX674" s="1217"/>
      <c r="DY674" s="1217"/>
      <c r="DZ674" s="1217"/>
      <c r="EA674" s="1217"/>
      <c r="EB674" s="1217"/>
      <c r="EC674" s="1217"/>
      <c r="ED674" s="1217"/>
      <c r="EE674" s="1217"/>
      <c r="EF674" s="1217"/>
      <c r="EG674" s="1217"/>
      <c r="EH674" s="1217"/>
      <c r="EI674" s="1217"/>
      <c r="EJ674" s="1217"/>
      <c r="EK674" s="1217"/>
      <c r="EL674" s="1217"/>
      <c r="EM674" s="1217"/>
      <c r="EN674" s="1217"/>
      <c r="EO674" s="1217"/>
      <c r="EP674" s="1217"/>
      <c r="EQ674" s="1217"/>
      <c r="ER674" s="1217"/>
      <c r="ES674" s="1217"/>
      <c r="ET674" s="1217"/>
      <c r="EU674" s="1217"/>
      <c r="EV674" s="1217"/>
      <c r="EW674" s="1217"/>
      <c r="EX674" s="1217"/>
      <c r="EY674" s="1217"/>
      <c r="EZ674" s="1217"/>
      <c r="FA674" s="1217"/>
      <c r="FB674" s="1217"/>
      <c r="FC674" s="1217"/>
      <c r="FD674" s="1217"/>
      <c r="FE674" s="1217"/>
      <c r="FF674" s="1217"/>
      <c r="FG674" s="1217"/>
      <c r="FH674" s="1217"/>
      <c r="FI674" s="1217"/>
      <c r="FJ674" s="1217"/>
      <c r="FK674" s="1217"/>
      <c r="FL674" s="1217"/>
      <c r="FM674" s="1217"/>
      <c r="FN674" s="1217"/>
      <c r="FO674" s="1217"/>
      <c r="FP674" s="1217"/>
      <c r="FQ674" s="1217"/>
      <c r="FR674" s="1217"/>
      <c r="FS674" s="1217"/>
      <c r="FT674" s="1217"/>
      <c r="FU674" s="1217"/>
      <c r="FV674" s="1217"/>
      <c r="FW674" s="1217"/>
      <c r="FX674" s="1217"/>
      <c r="FY674" s="1217"/>
      <c r="FZ674" s="1217"/>
      <c r="GA674" s="1217"/>
      <c r="GB674" s="1217"/>
      <c r="GC674" s="1217"/>
      <c r="GD674" s="1217"/>
      <c r="GE674" s="1217"/>
      <c r="GF674" s="1217"/>
      <c r="GG674" s="1217"/>
      <c r="GH674" s="1217"/>
      <c r="GI674" s="1217"/>
      <c r="GJ674" s="1217"/>
      <c r="GK674" s="1217"/>
      <c r="GL674" s="1217"/>
      <c r="GM674" s="1217"/>
      <c r="GN674" s="1217"/>
      <c r="GO674" s="1217"/>
      <c r="GP674" s="1217"/>
      <c r="GQ674" s="1217"/>
      <c r="GR674" s="1217"/>
      <c r="GS674" s="1217"/>
      <c r="GT674" s="1217"/>
      <c r="GU674" s="1217"/>
      <c r="GV674" s="1217"/>
      <c r="GW674" s="1217"/>
      <c r="GX674" s="1217"/>
      <c r="GY674" s="1217"/>
      <c r="GZ674" s="1217"/>
      <c r="HA674" s="1217"/>
      <c r="HB674" s="1217"/>
      <c r="HC674" s="1217"/>
      <c r="HD674" s="1217"/>
      <c r="HE674" s="1217"/>
      <c r="HF674" s="1217"/>
      <c r="HG674" s="1217"/>
      <c r="HH674" s="1217"/>
      <c r="HI674" s="1217"/>
      <c r="HJ674" s="1217"/>
      <c r="HK674" s="1217"/>
      <c r="HL674" s="1217"/>
      <c r="HM674" s="1217"/>
      <c r="HN674" s="1217"/>
      <c r="HO674" s="1217"/>
      <c r="HP674" s="1217"/>
      <c r="HQ674" s="1217"/>
      <c r="HR674" s="1217"/>
      <c r="HS674" s="1217"/>
      <c r="HT674" s="1217"/>
      <c r="HU674" s="1217"/>
      <c r="HV674" s="1217"/>
      <c r="HW674" s="1217"/>
      <c r="HX674" s="1217"/>
      <c r="HY674" s="1217"/>
      <c r="HZ674" s="1217"/>
      <c r="IA674" s="1217"/>
      <c r="IB674" s="1217"/>
      <c r="IC674" s="1217"/>
      <c r="ID674" s="1217"/>
      <c r="IE674" s="1217"/>
      <c r="IF674" s="1217"/>
      <c r="IG674" s="1217"/>
      <c r="IH674" s="1217"/>
      <c r="II674" s="1217"/>
      <c r="IJ674" s="1217"/>
      <c r="IK674" s="1217"/>
      <c r="IL674" s="1217"/>
      <c r="IM674" s="1217"/>
      <c r="IN674" s="1217"/>
      <c r="IO674" s="1217"/>
      <c r="IP674" s="1217"/>
      <c r="IQ674" s="1217"/>
      <c r="IR674" s="1217"/>
      <c r="IS674" s="1217"/>
      <c r="IT674" s="1217"/>
      <c r="IU674" s="1217"/>
      <c r="IV674" s="1217"/>
      <c r="IW674" s="1217"/>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15"/>
      <c r="P675" s="399"/>
      <c r="Q675" s="384"/>
      <c r="R675" s="950"/>
      <c r="S675" s="1217"/>
      <c r="T675" s="1217"/>
      <c r="U675" s="1217"/>
      <c r="V675" s="1217"/>
      <c r="W675" s="1217"/>
      <c r="X675" s="1217"/>
      <c r="Y675" s="1217"/>
      <c r="Z675" s="1217"/>
      <c r="AA675" s="1217"/>
      <c r="AB675" s="1217"/>
      <c r="AC675" s="1217"/>
      <c r="AD675" s="1217"/>
      <c r="AE675" s="1217"/>
      <c r="AF675" s="1217"/>
      <c r="AG675" s="1217"/>
      <c r="AH675" s="1217"/>
      <c r="AI675" s="1217"/>
      <c r="AJ675" s="1217"/>
      <c r="AK675" s="1217"/>
      <c r="AL675" s="1217"/>
      <c r="AM675" s="1217"/>
      <c r="AN675" s="1217"/>
      <c r="AO675" s="1217"/>
      <c r="AP675" s="1217"/>
      <c r="AQ675" s="1217"/>
      <c r="AR675" s="1217"/>
      <c r="AS675" s="1217"/>
      <c r="AT675" s="1217"/>
      <c r="AU675" s="1217"/>
      <c r="AV675" s="1217"/>
      <c r="AW675" s="1217"/>
      <c r="AX675" s="1217"/>
      <c r="AY675" s="1217"/>
      <c r="AZ675" s="1217"/>
      <c r="BA675" s="1217"/>
      <c r="BB675" s="1217"/>
      <c r="BC675" s="1217"/>
      <c r="BD675" s="1217"/>
      <c r="BE675" s="1217"/>
      <c r="BF675" s="1217"/>
      <c r="BG675" s="1217"/>
      <c r="BH675" s="1217"/>
      <c r="BI675" s="1217"/>
      <c r="BJ675" s="1217"/>
      <c r="BK675" s="1217"/>
      <c r="BL675" s="1217"/>
      <c r="BM675" s="1217"/>
      <c r="BN675" s="1217"/>
      <c r="BO675" s="1217"/>
      <c r="BP675" s="1217"/>
      <c r="BQ675" s="1217"/>
      <c r="BR675" s="1217"/>
      <c r="BS675" s="1217"/>
      <c r="BT675" s="1217"/>
      <c r="BU675" s="1217"/>
      <c r="BV675" s="1217"/>
      <c r="BW675" s="1217"/>
      <c r="BX675" s="1217"/>
      <c r="BY675" s="1217"/>
      <c r="BZ675" s="1217"/>
      <c r="CA675" s="1217"/>
      <c r="CB675" s="1217"/>
      <c r="CC675" s="1217"/>
      <c r="CD675" s="1217"/>
      <c r="CE675" s="1217"/>
      <c r="CF675" s="1217"/>
      <c r="CG675" s="1217"/>
      <c r="CH675" s="1217"/>
      <c r="CI675" s="1217"/>
      <c r="CJ675" s="1217"/>
      <c r="CK675" s="1217"/>
      <c r="CL675" s="1217"/>
      <c r="CM675" s="1217"/>
      <c r="CN675" s="1217"/>
      <c r="CO675" s="1217"/>
      <c r="CP675" s="1217"/>
      <c r="CQ675" s="1217"/>
      <c r="CR675" s="1217"/>
      <c r="CS675" s="1217"/>
      <c r="CT675" s="1217"/>
      <c r="CU675" s="1217"/>
      <c r="CV675" s="1217"/>
      <c r="CW675" s="1217"/>
      <c r="CX675" s="1217"/>
      <c r="CY675" s="1217"/>
      <c r="CZ675" s="1217"/>
      <c r="DA675" s="1217"/>
      <c r="DB675" s="1217"/>
      <c r="DC675" s="1217"/>
      <c r="DD675" s="1217"/>
      <c r="DE675" s="1217"/>
      <c r="DF675" s="1217"/>
      <c r="DG675" s="1217"/>
      <c r="DH675" s="1217"/>
      <c r="DI675" s="1217"/>
      <c r="DJ675" s="1217"/>
      <c r="DK675" s="1217"/>
      <c r="DL675" s="1217"/>
      <c r="DM675" s="1217"/>
      <c r="DN675" s="1217"/>
      <c r="DO675" s="1217"/>
      <c r="DP675" s="1217"/>
      <c r="DQ675" s="1217"/>
      <c r="DR675" s="1217"/>
      <c r="DS675" s="1217"/>
      <c r="DT675" s="1217"/>
      <c r="DU675" s="1217"/>
      <c r="DV675" s="1217"/>
      <c r="DW675" s="1217"/>
      <c r="DX675" s="1217"/>
      <c r="DY675" s="1217"/>
      <c r="DZ675" s="1217"/>
      <c r="EA675" s="1217"/>
      <c r="EB675" s="1217"/>
      <c r="EC675" s="1217"/>
      <c r="ED675" s="1217"/>
      <c r="EE675" s="1217"/>
      <c r="EF675" s="1217"/>
      <c r="EG675" s="1217"/>
      <c r="EH675" s="1217"/>
      <c r="EI675" s="1217"/>
      <c r="EJ675" s="1217"/>
      <c r="EK675" s="1217"/>
      <c r="EL675" s="1217"/>
      <c r="EM675" s="1217"/>
      <c r="EN675" s="1217"/>
      <c r="EO675" s="1217"/>
      <c r="EP675" s="1217"/>
      <c r="EQ675" s="1217"/>
      <c r="ER675" s="1217"/>
      <c r="ES675" s="1217"/>
      <c r="ET675" s="1217"/>
      <c r="EU675" s="1217"/>
      <c r="EV675" s="1217"/>
      <c r="EW675" s="1217"/>
      <c r="EX675" s="1217"/>
      <c r="EY675" s="1217"/>
      <c r="EZ675" s="1217"/>
      <c r="FA675" s="1217"/>
      <c r="FB675" s="1217"/>
      <c r="FC675" s="1217"/>
      <c r="FD675" s="1217"/>
      <c r="FE675" s="1217"/>
      <c r="FF675" s="1217"/>
      <c r="FG675" s="1217"/>
      <c r="FH675" s="1217"/>
      <c r="FI675" s="1217"/>
      <c r="FJ675" s="1217"/>
      <c r="FK675" s="1217"/>
      <c r="FL675" s="1217"/>
      <c r="FM675" s="1217"/>
      <c r="FN675" s="1217"/>
      <c r="FO675" s="1217"/>
      <c r="FP675" s="1217"/>
      <c r="FQ675" s="1217"/>
      <c r="FR675" s="1217"/>
      <c r="FS675" s="1217"/>
      <c r="FT675" s="1217"/>
      <c r="FU675" s="1217"/>
      <c r="FV675" s="1217"/>
      <c r="FW675" s="1217"/>
      <c r="FX675" s="1217"/>
      <c r="FY675" s="1217"/>
      <c r="FZ675" s="1217"/>
      <c r="GA675" s="1217"/>
      <c r="GB675" s="1217"/>
      <c r="GC675" s="1217"/>
      <c r="GD675" s="1217"/>
      <c r="GE675" s="1217"/>
      <c r="GF675" s="1217"/>
      <c r="GG675" s="1217"/>
      <c r="GH675" s="1217"/>
      <c r="GI675" s="1217"/>
      <c r="GJ675" s="1217"/>
      <c r="GK675" s="1217"/>
      <c r="GL675" s="1217"/>
      <c r="GM675" s="1217"/>
      <c r="GN675" s="1217"/>
      <c r="GO675" s="1217"/>
      <c r="GP675" s="1217"/>
      <c r="GQ675" s="1217"/>
      <c r="GR675" s="1217"/>
      <c r="GS675" s="1217"/>
      <c r="GT675" s="1217"/>
      <c r="GU675" s="1217"/>
      <c r="GV675" s="1217"/>
      <c r="GW675" s="1217"/>
      <c r="GX675" s="1217"/>
      <c r="GY675" s="1217"/>
      <c r="GZ675" s="1217"/>
      <c r="HA675" s="1217"/>
      <c r="HB675" s="1217"/>
      <c r="HC675" s="1217"/>
      <c r="HD675" s="1217"/>
      <c r="HE675" s="1217"/>
      <c r="HF675" s="1217"/>
      <c r="HG675" s="1217"/>
      <c r="HH675" s="1217"/>
      <c r="HI675" s="1217"/>
      <c r="HJ675" s="1217"/>
      <c r="HK675" s="1217"/>
      <c r="HL675" s="1217"/>
      <c r="HM675" s="1217"/>
      <c r="HN675" s="1217"/>
      <c r="HO675" s="1217"/>
      <c r="HP675" s="1217"/>
      <c r="HQ675" s="1217"/>
      <c r="HR675" s="1217"/>
      <c r="HS675" s="1217"/>
      <c r="HT675" s="1217"/>
      <c r="HU675" s="1217"/>
      <c r="HV675" s="1217"/>
      <c r="HW675" s="1217"/>
      <c r="HX675" s="1217"/>
      <c r="HY675" s="1217"/>
      <c r="HZ675" s="1217"/>
      <c r="IA675" s="1217"/>
      <c r="IB675" s="1217"/>
      <c r="IC675" s="1217"/>
      <c r="ID675" s="1217"/>
      <c r="IE675" s="1217"/>
      <c r="IF675" s="1217"/>
      <c r="IG675" s="1217"/>
      <c r="IH675" s="1217"/>
      <c r="II675" s="1217"/>
      <c r="IJ675" s="1217"/>
      <c r="IK675" s="1217"/>
      <c r="IL675" s="1217"/>
      <c r="IM675" s="1217"/>
      <c r="IN675" s="1217"/>
      <c r="IO675" s="1217"/>
      <c r="IP675" s="1217"/>
      <c r="IQ675" s="1217"/>
      <c r="IR675" s="1217"/>
      <c r="IS675" s="1217"/>
      <c r="IT675" s="1217"/>
      <c r="IU675" s="1217"/>
      <c r="IV675" s="1217"/>
      <c r="IW675" s="1217"/>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15"/>
      <c r="P676" s="399"/>
      <c r="Q676" s="384"/>
      <c r="R676" s="950"/>
      <c r="S676" s="1217"/>
      <c r="T676" s="1217"/>
      <c r="U676" s="1217"/>
      <c r="V676" s="1217"/>
      <c r="W676" s="1217"/>
      <c r="X676" s="1217"/>
      <c r="Y676" s="1217"/>
      <c r="Z676" s="1217"/>
      <c r="AA676" s="1217"/>
      <c r="AB676" s="1217"/>
      <c r="AC676" s="1217"/>
      <c r="AD676" s="1217"/>
      <c r="AE676" s="1217"/>
      <c r="AF676" s="1217"/>
      <c r="AG676" s="1217"/>
      <c r="AH676" s="1217"/>
      <c r="AI676" s="1217"/>
      <c r="AJ676" s="1217"/>
      <c r="AK676" s="1217"/>
      <c r="AL676" s="1217"/>
      <c r="AM676" s="1217"/>
      <c r="AN676" s="1217"/>
      <c r="AO676" s="1217"/>
      <c r="AP676" s="1217"/>
      <c r="AQ676" s="1217"/>
      <c r="AR676" s="1217"/>
      <c r="AS676" s="1217"/>
      <c r="AT676" s="1217"/>
      <c r="AU676" s="1217"/>
      <c r="AV676" s="1217"/>
      <c r="AW676" s="1217"/>
      <c r="AX676" s="1217"/>
      <c r="AY676" s="1217"/>
      <c r="AZ676" s="1217"/>
      <c r="BA676" s="1217"/>
      <c r="BB676" s="1217"/>
      <c r="BC676" s="1217"/>
      <c r="BD676" s="1217"/>
      <c r="BE676" s="1217"/>
      <c r="BF676" s="1217"/>
      <c r="BG676" s="1217"/>
      <c r="BH676" s="1217"/>
      <c r="BI676" s="1217"/>
      <c r="BJ676" s="1217"/>
      <c r="BK676" s="1217"/>
      <c r="BL676" s="1217"/>
      <c r="BM676" s="1217"/>
      <c r="BN676" s="1217"/>
      <c r="BO676" s="1217"/>
      <c r="BP676" s="1217"/>
      <c r="BQ676" s="1217"/>
      <c r="BR676" s="1217"/>
      <c r="BS676" s="1217"/>
      <c r="BT676" s="1217"/>
      <c r="BU676" s="1217"/>
      <c r="BV676" s="1217"/>
      <c r="BW676" s="1217"/>
      <c r="BX676" s="1217"/>
      <c r="BY676" s="1217"/>
      <c r="BZ676" s="1217"/>
      <c r="CA676" s="1217"/>
      <c r="CB676" s="1217"/>
      <c r="CC676" s="1217"/>
      <c r="CD676" s="1217"/>
      <c r="CE676" s="1217"/>
      <c r="CF676" s="1217"/>
      <c r="CG676" s="1217"/>
      <c r="CH676" s="1217"/>
      <c r="CI676" s="1217"/>
      <c r="CJ676" s="1217"/>
      <c r="CK676" s="1217"/>
      <c r="CL676" s="1217"/>
      <c r="CM676" s="1217"/>
      <c r="CN676" s="1217"/>
      <c r="CO676" s="1217"/>
      <c r="CP676" s="1217"/>
      <c r="CQ676" s="1217"/>
      <c r="CR676" s="1217"/>
      <c r="CS676" s="1217"/>
      <c r="CT676" s="1217"/>
      <c r="CU676" s="1217"/>
      <c r="CV676" s="1217"/>
      <c r="CW676" s="1217"/>
      <c r="CX676" s="1217"/>
      <c r="CY676" s="1217"/>
      <c r="CZ676" s="1217"/>
      <c r="DA676" s="1217"/>
      <c r="DB676" s="1217"/>
      <c r="DC676" s="1217"/>
      <c r="DD676" s="1217"/>
      <c r="DE676" s="1217"/>
      <c r="DF676" s="1217"/>
      <c r="DG676" s="1217"/>
      <c r="DH676" s="1217"/>
      <c r="DI676" s="1217"/>
      <c r="DJ676" s="1217"/>
      <c r="DK676" s="1217"/>
      <c r="DL676" s="1217"/>
      <c r="DM676" s="1217"/>
      <c r="DN676" s="1217"/>
      <c r="DO676" s="1217"/>
      <c r="DP676" s="1217"/>
      <c r="DQ676" s="1217"/>
      <c r="DR676" s="1217"/>
      <c r="DS676" s="1217"/>
      <c r="DT676" s="1217"/>
      <c r="DU676" s="1217"/>
      <c r="DV676" s="1217"/>
      <c r="DW676" s="1217"/>
      <c r="DX676" s="1217"/>
      <c r="DY676" s="1217"/>
      <c r="DZ676" s="1217"/>
      <c r="EA676" s="1217"/>
      <c r="EB676" s="1217"/>
      <c r="EC676" s="1217"/>
      <c r="ED676" s="1217"/>
      <c r="EE676" s="1217"/>
      <c r="EF676" s="1217"/>
      <c r="EG676" s="1217"/>
      <c r="EH676" s="1217"/>
      <c r="EI676" s="1217"/>
      <c r="EJ676" s="1217"/>
      <c r="EK676" s="1217"/>
      <c r="EL676" s="1217"/>
      <c r="EM676" s="1217"/>
      <c r="EN676" s="1217"/>
      <c r="EO676" s="1217"/>
      <c r="EP676" s="1217"/>
      <c r="EQ676" s="1217"/>
      <c r="ER676" s="1217"/>
      <c r="ES676" s="1217"/>
      <c r="ET676" s="1217"/>
      <c r="EU676" s="1217"/>
      <c r="EV676" s="1217"/>
      <c r="EW676" s="1217"/>
      <c r="EX676" s="1217"/>
      <c r="EY676" s="1217"/>
      <c r="EZ676" s="1217"/>
      <c r="FA676" s="1217"/>
      <c r="FB676" s="1217"/>
      <c r="FC676" s="1217"/>
      <c r="FD676" s="1217"/>
      <c r="FE676" s="1217"/>
      <c r="FF676" s="1217"/>
      <c r="FG676" s="1217"/>
      <c r="FH676" s="1217"/>
      <c r="FI676" s="1217"/>
      <c r="FJ676" s="1217"/>
      <c r="FK676" s="1217"/>
      <c r="FL676" s="1217"/>
      <c r="FM676" s="1217"/>
      <c r="FN676" s="1217"/>
      <c r="FO676" s="1217"/>
      <c r="FP676" s="1217"/>
      <c r="FQ676" s="1217"/>
      <c r="FR676" s="1217"/>
      <c r="FS676" s="1217"/>
      <c r="FT676" s="1217"/>
      <c r="FU676" s="1217"/>
      <c r="FV676" s="1217"/>
      <c r="FW676" s="1217"/>
      <c r="FX676" s="1217"/>
      <c r="FY676" s="1217"/>
      <c r="FZ676" s="1217"/>
      <c r="GA676" s="1217"/>
      <c r="GB676" s="1217"/>
      <c r="GC676" s="1217"/>
      <c r="GD676" s="1217"/>
      <c r="GE676" s="1217"/>
      <c r="GF676" s="1217"/>
      <c r="GG676" s="1217"/>
      <c r="GH676" s="1217"/>
      <c r="GI676" s="1217"/>
      <c r="GJ676" s="1217"/>
      <c r="GK676" s="1217"/>
      <c r="GL676" s="1217"/>
      <c r="GM676" s="1217"/>
      <c r="GN676" s="1217"/>
      <c r="GO676" s="1217"/>
      <c r="GP676" s="1217"/>
      <c r="GQ676" s="1217"/>
      <c r="GR676" s="1217"/>
      <c r="GS676" s="1217"/>
      <c r="GT676" s="1217"/>
      <c r="GU676" s="1217"/>
      <c r="GV676" s="1217"/>
      <c r="GW676" s="1217"/>
      <c r="GX676" s="1217"/>
      <c r="GY676" s="1217"/>
      <c r="GZ676" s="1217"/>
      <c r="HA676" s="1217"/>
      <c r="HB676" s="1217"/>
      <c r="HC676" s="1217"/>
      <c r="HD676" s="1217"/>
      <c r="HE676" s="1217"/>
      <c r="HF676" s="1217"/>
      <c r="HG676" s="1217"/>
      <c r="HH676" s="1217"/>
      <c r="HI676" s="1217"/>
      <c r="HJ676" s="1217"/>
      <c r="HK676" s="1217"/>
      <c r="HL676" s="1217"/>
      <c r="HM676" s="1217"/>
      <c r="HN676" s="1217"/>
      <c r="HO676" s="1217"/>
      <c r="HP676" s="1217"/>
      <c r="HQ676" s="1217"/>
      <c r="HR676" s="1217"/>
      <c r="HS676" s="1217"/>
      <c r="HT676" s="1217"/>
      <c r="HU676" s="1217"/>
      <c r="HV676" s="1217"/>
      <c r="HW676" s="1217"/>
      <c r="HX676" s="1217"/>
      <c r="HY676" s="1217"/>
      <c r="HZ676" s="1217"/>
      <c r="IA676" s="1217"/>
      <c r="IB676" s="1217"/>
      <c r="IC676" s="1217"/>
      <c r="ID676" s="1217"/>
      <c r="IE676" s="1217"/>
      <c r="IF676" s="1217"/>
      <c r="IG676" s="1217"/>
      <c r="IH676" s="1217"/>
      <c r="II676" s="1217"/>
      <c r="IJ676" s="1217"/>
      <c r="IK676" s="1217"/>
      <c r="IL676" s="1217"/>
      <c r="IM676" s="1217"/>
      <c r="IN676" s="1217"/>
      <c r="IO676" s="1217"/>
      <c r="IP676" s="1217"/>
      <c r="IQ676" s="1217"/>
      <c r="IR676" s="1217"/>
      <c r="IS676" s="1217"/>
      <c r="IT676" s="1217"/>
      <c r="IU676" s="1217"/>
      <c r="IV676" s="1217"/>
      <c r="IW676" s="1217"/>
    </row>
    <row r="677" spans="1:257" s="355" customFormat="1" ht="28.5" x14ac:dyDescent="0.2">
      <c r="A677" s="244">
        <v>8</v>
      </c>
      <c r="B677" s="1221">
        <v>40011</v>
      </c>
      <c r="C677" s="1228" t="s">
        <v>336</v>
      </c>
      <c r="D677" s="1228" t="s">
        <v>339</v>
      </c>
      <c r="E677" s="1229" t="s">
        <v>1024</v>
      </c>
      <c r="F677" s="363" t="s">
        <v>1407</v>
      </c>
      <c r="G677" s="311">
        <v>50000000</v>
      </c>
      <c r="H677" s="1201" t="s">
        <v>14</v>
      </c>
      <c r="I677" s="400"/>
      <c r="J677" s="401"/>
      <c r="K677" s="402"/>
      <c r="L677" s="403"/>
      <c r="M677" s="404"/>
      <c r="N677" s="405"/>
      <c r="O677" s="1202"/>
      <c r="P677" s="406"/>
      <c r="Q677" s="293"/>
      <c r="R677" s="951"/>
    </row>
    <row r="678" spans="1:257" s="355" customFormat="1" ht="28.5" x14ac:dyDescent="0.2">
      <c r="A678" s="244">
        <v>8</v>
      </c>
      <c r="B678" s="1221">
        <v>40011</v>
      </c>
      <c r="C678" s="1228" t="s">
        <v>337</v>
      </c>
      <c r="D678" s="1228" t="s">
        <v>340</v>
      </c>
      <c r="E678" s="1229" t="s">
        <v>1061</v>
      </c>
      <c r="F678" s="363" t="s">
        <v>1407</v>
      </c>
      <c r="G678" s="311">
        <v>8400000</v>
      </c>
      <c r="H678" s="1201" t="s">
        <v>14</v>
      </c>
      <c r="I678" s="400"/>
      <c r="J678" s="401"/>
      <c r="K678" s="402"/>
      <c r="L678" s="403"/>
      <c r="M678" s="404"/>
      <c r="N678" s="405"/>
      <c r="O678" s="1202"/>
      <c r="P678" s="406"/>
      <c r="Q678" s="293"/>
      <c r="R678" s="951"/>
    </row>
    <row r="679" spans="1:257" s="355" customFormat="1" ht="28.5" x14ac:dyDescent="0.2">
      <c r="A679" s="244" t="s">
        <v>674</v>
      </c>
      <c r="B679" s="1221">
        <v>40011</v>
      </c>
      <c r="C679" s="1228" t="s">
        <v>341</v>
      </c>
      <c r="D679" s="1228" t="s">
        <v>1373</v>
      </c>
      <c r="E679" s="1229" t="s">
        <v>1061</v>
      </c>
      <c r="F679" s="363" t="s">
        <v>1407</v>
      </c>
      <c r="G679" s="311">
        <v>2500000</v>
      </c>
      <c r="H679" s="1201" t="s">
        <v>14</v>
      </c>
      <c r="I679" s="400"/>
      <c r="J679" s="401"/>
      <c r="K679" s="402"/>
      <c r="L679" s="403"/>
      <c r="M679" s="404"/>
      <c r="N679" s="405"/>
      <c r="O679" s="1202"/>
      <c r="P679" s="406"/>
      <c r="Q679" s="293"/>
      <c r="R679" s="951"/>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15"/>
      <c r="P680" s="399"/>
      <c r="Q680" s="223"/>
      <c r="R680" s="950"/>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15"/>
      <c r="P681" s="399"/>
      <c r="Q681" s="223"/>
      <c r="R681" s="950"/>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15"/>
      <c r="P682" s="399"/>
      <c r="Q682" s="223"/>
      <c r="R682" s="950"/>
    </row>
    <row r="683" spans="1:257" s="355" customFormat="1" ht="28.5" x14ac:dyDescent="0.2">
      <c r="A683" s="1198">
        <v>8</v>
      </c>
      <c r="B683" s="1196">
        <v>40018</v>
      </c>
      <c r="C683" s="1228" t="s">
        <v>351</v>
      </c>
      <c r="D683" s="1228" t="s">
        <v>353</v>
      </c>
      <c r="E683" s="1229" t="s">
        <v>985</v>
      </c>
      <c r="F683" s="407" t="s">
        <v>1407</v>
      </c>
      <c r="G683" s="1209">
        <v>50000000</v>
      </c>
      <c r="H683" s="1201" t="s">
        <v>14</v>
      </c>
      <c r="I683" s="400"/>
      <c r="J683" s="401"/>
      <c r="K683" s="402"/>
      <c r="L683" s="403"/>
      <c r="M683" s="404"/>
      <c r="N683" s="405"/>
      <c r="O683" s="1202"/>
      <c r="P683" s="406"/>
      <c r="Q683" s="293"/>
      <c r="R683" s="951"/>
    </row>
    <row r="684" spans="1:257" x14ac:dyDescent="0.2">
      <c r="A684" s="210">
        <v>2</v>
      </c>
      <c r="B684" s="333">
        <v>40025</v>
      </c>
      <c r="C684" s="6" t="s">
        <v>1437</v>
      </c>
      <c r="D684" s="6" t="s">
        <v>922</v>
      </c>
      <c r="E684" s="1213" t="s">
        <v>985</v>
      </c>
      <c r="F684" s="408" t="s">
        <v>420</v>
      </c>
      <c r="G684" s="409">
        <v>7000000</v>
      </c>
      <c r="H684" s="392" t="s">
        <v>14</v>
      </c>
      <c r="I684" s="393"/>
      <c r="J684" s="394"/>
      <c r="K684" s="395"/>
      <c r="L684" s="396"/>
      <c r="M684" s="397"/>
      <c r="N684" s="398"/>
      <c r="O684" s="1215"/>
      <c r="P684" s="399"/>
      <c r="Q684" s="223"/>
      <c r="R684" s="950"/>
    </row>
    <row r="685" spans="1:257" s="355" customFormat="1" ht="28.5" x14ac:dyDescent="0.2">
      <c r="A685" s="244" t="s">
        <v>674</v>
      </c>
      <c r="B685" s="1221">
        <v>40025</v>
      </c>
      <c r="C685" s="1228" t="s">
        <v>1438</v>
      </c>
      <c r="D685" s="1228" t="s">
        <v>1439</v>
      </c>
      <c r="E685" s="1211" t="s">
        <v>1061</v>
      </c>
      <c r="F685" s="410" t="s">
        <v>1407</v>
      </c>
      <c r="G685" s="1209">
        <v>3742000</v>
      </c>
      <c r="H685" s="1201" t="s">
        <v>14</v>
      </c>
      <c r="I685" s="400"/>
      <c r="J685" s="401"/>
      <c r="K685" s="402"/>
      <c r="L685" s="403"/>
      <c r="M685" s="404"/>
      <c r="N685" s="405"/>
      <c r="O685" s="1202"/>
      <c r="P685" s="406"/>
      <c r="Q685" s="293"/>
      <c r="R685" s="951"/>
    </row>
    <row r="686" spans="1:257" x14ac:dyDescent="0.2">
      <c r="A686" s="210">
        <v>2</v>
      </c>
      <c r="B686" s="333">
        <v>40032</v>
      </c>
      <c r="C686" s="6" t="s">
        <v>1450</v>
      </c>
      <c r="D686" s="6" t="s">
        <v>1448</v>
      </c>
      <c r="E686" s="1213" t="s">
        <v>1069</v>
      </c>
      <c r="F686" s="408" t="s">
        <v>420</v>
      </c>
      <c r="G686" s="409">
        <v>20000000</v>
      </c>
      <c r="H686" s="392" t="s">
        <v>14</v>
      </c>
      <c r="I686" s="393"/>
      <c r="J686" s="394"/>
      <c r="K686" s="395"/>
      <c r="L686" s="396"/>
      <c r="M686" s="397"/>
      <c r="N686" s="398"/>
      <c r="O686" s="1215"/>
      <c r="P686" s="399"/>
      <c r="Q686" s="223"/>
      <c r="R686" s="950"/>
    </row>
    <row r="687" spans="1:257" x14ac:dyDescent="0.2">
      <c r="A687" s="210">
        <v>2</v>
      </c>
      <c r="B687" s="333">
        <v>40032</v>
      </c>
      <c r="C687" s="6" t="s">
        <v>1447</v>
      </c>
      <c r="D687" s="6" t="s">
        <v>1449</v>
      </c>
      <c r="E687" s="1213" t="s">
        <v>1074</v>
      </c>
      <c r="F687" s="408" t="s">
        <v>420</v>
      </c>
      <c r="G687" s="409">
        <v>50236000</v>
      </c>
      <c r="H687" s="392" t="s">
        <v>14</v>
      </c>
      <c r="I687" s="393"/>
      <c r="J687" s="394"/>
      <c r="K687" s="395"/>
      <c r="L687" s="396"/>
      <c r="M687" s="397"/>
      <c r="N687" s="398"/>
      <c r="O687" s="1215"/>
      <c r="P687" s="399"/>
      <c r="Q687" s="223"/>
      <c r="R687" s="950"/>
    </row>
    <row r="688" spans="1:257" x14ac:dyDescent="0.2">
      <c r="A688" s="210">
        <v>2</v>
      </c>
      <c r="B688" s="333">
        <v>40039</v>
      </c>
      <c r="C688" s="6" t="s">
        <v>1456</v>
      </c>
      <c r="D688" s="6" t="s">
        <v>1457</v>
      </c>
      <c r="E688" s="1213" t="s">
        <v>1061</v>
      </c>
      <c r="F688" s="408" t="s">
        <v>420</v>
      </c>
      <c r="G688" s="409">
        <v>1004000</v>
      </c>
      <c r="H688" s="392" t="s">
        <v>14</v>
      </c>
      <c r="I688" s="393"/>
      <c r="J688" s="394"/>
      <c r="K688" s="395"/>
      <c r="L688" s="396"/>
      <c r="M688" s="397"/>
      <c r="N688" s="398"/>
      <c r="O688" s="1215"/>
      <c r="P688" s="399"/>
      <c r="Q688" s="223"/>
      <c r="R688" s="950"/>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15"/>
      <c r="P689" s="399"/>
      <c r="Q689" s="223"/>
      <c r="R689" s="950"/>
    </row>
    <row r="690" spans="1:18" s="355" customFormat="1" ht="28.5" x14ac:dyDescent="0.2">
      <c r="A690" s="244">
        <v>8</v>
      </c>
      <c r="B690" s="1221">
        <v>40046</v>
      </c>
      <c r="C690" s="1223" t="s">
        <v>1461</v>
      </c>
      <c r="D690" s="1223" t="s">
        <v>1459</v>
      </c>
      <c r="E690" s="1224" t="s">
        <v>863</v>
      </c>
      <c r="F690" s="363" t="s">
        <v>1407</v>
      </c>
      <c r="G690" s="311">
        <v>5000000</v>
      </c>
      <c r="H690" s="338" t="s">
        <v>14</v>
      </c>
      <c r="I690" s="364"/>
      <c r="J690" s="339"/>
      <c r="K690" s="367"/>
      <c r="L690" s="376"/>
      <c r="M690" s="377"/>
      <c r="N690" s="378"/>
      <c r="O690" s="1226"/>
      <c r="P690" s="340"/>
      <c r="Q690" s="293"/>
      <c r="R690" s="946"/>
    </row>
    <row r="691" spans="1:18" x14ac:dyDescent="0.2">
      <c r="A691" s="382" t="s">
        <v>484</v>
      </c>
      <c r="B691" s="538">
        <v>40053</v>
      </c>
      <c r="C691" s="411" t="s">
        <v>1468</v>
      </c>
      <c r="D691" s="411" t="s">
        <v>580</v>
      </c>
      <c r="E691" s="1214" t="s">
        <v>581</v>
      </c>
      <c r="F691" s="412" t="s">
        <v>654</v>
      </c>
      <c r="G691" s="307">
        <v>3223000</v>
      </c>
      <c r="H691" s="321" t="s">
        <v>14</v>
      </c>
      <c r="I691" s="413"/>
      <c r="J691" s="360"/>
      <c r="K691" s="414"/>
      <c r="L691" s="415"/>
      <c r="M691" s="416"/>
      <c r="N691" s="417"/>
      <c r="O691" s="418"/>
      <c r="P691" s="361"/>
      <c r="Q691" s="223"/>
      <c r="R691" s="952"/>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15"/>
      <c r="P692" s="399"/>
      <c r="Q692" s="223"/>
      <c r="R692" s="950"/>
    </row>
    <row r="693" spans="1:18" x14ac:dyDescent="0.2">
      <c r="A693" s="224" t="s">
        <v>450</v>
      </c>
      <c r="B693" s="419">
        <v>40053</v>
      </c>
      <c r="C693" s="6" t="s">
        <v>1470</v>
      </c>
      <c r="D693" s="6" t="s">
        <v>1472</v>
      </c>
      <c r="E693" s="1213" t="s">
        <v>1008</v>
      </c>
      <c r="F693" s="412" t="s">
        <v>420</v>
      </c>
      <c r="G693" s="307">
        <v>16015000</v>
      </c>
      <c r="H693" s="321" t="s">
        <v>14</v>
      </c>
      <c r="I693" s="393"/>
      <c r="J693" s="394"/>
      <c r="K693" s="395"/>
      <c r="L693" s="396"/>
      <c r="M693" s="397"/>
      <c r="N693" s="398"/>
      <c r="O693" s="1215"/>
      <c r="P693" s="399"/>
      <c r="Q693" s="223"/>
      <c r="R693" s="950"/>
    </row>
    <row r="694" spans="1:18" s="355" customFormat="1" ht="28.5" x14ac:dyDescent="0.2">
      <c r="A694" s="420" t="s">
        <v>674</v>
      </c>
      <c r="B694" s="1221">
        <v>40053</v>
      </c>
      <c r="C694" s="421" t="s">
        <v>1474</v>
      </c>
      <c r="D694" s="1223" t="s">
        <v>1473</v>
      </c>
      <c r="E694" s="293" t="s">
        <v>1008</v>
      </c>
      <c r="F694" s="422" t="s">
        <v>1407</v>
      </c>
      <c r="G694" s="423">
        <v>9720000</v>
      </c>
      <c r="H694" s="338" t="s">
        <v>14</v>
      </c>
      <c r="I694" s="364"/>
      <c r="J694" s="339"/>
      <c r="K694" s="367"/>
      <c r="L694" s="376"/>
      <c r="M694" s="377"/>
      <c r="N694" s="378"/>
      <c r="O694" s="1226"/>
      <c r="P694" s="340"/>
      <c r="Q694" s="293"/>
      <c r="R694" s="946"/>
    </row>
    <row r="695" spans="1:18" s="355" customFormat="1" ht="28.5" x14ac:dyDescent="0.2">
      <c r="A695" s="420" t="s">
        <v>674</v>
      </c>
      <c r="B695" s="1221">
        <v>40060</v>
      </c>
      <c r="C695" s="421" t="s">
        <v>1477</v>
      </c>
      <c r="D695" s="1223" t="s">
        <v>1478</v>
      </c>
      <c r="E695" s="293" t="s">
        <v>863</v>
      </c>
      <c r="F695" s="422" t="s">
        <v>1407</v>
      </c>
      <c r="G695" s="423">
        <v>1697000</v>
      </c>
      <c r="H695" s="338" t="s">
        <v>14</v>
      </c>
      <c r="I695" s="364"/>
      <c r="J695" s="339"/>
      <c r="K695" s="367"/>
      <c r="L695" s="376"/>
      <c r="M695" s="377"/>
      <c r="N695" s="378"/>
      <c r="O695" s="1226"/>
      <c r="P695" s="340"/>
      <c r="Q695" s="293"/>
      <c r="R695" s="946"/>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9"/>
    </row>
    <row r="697" spans="1:18" s="355" customFormat="1" ht="28.5" customHeight="1" x14ac:dyDescent="0.2">
      <c r="A697" s="420">
        <v>2</v>
      </c>
      <c r="B697" s="1221">
        <v>40067</v>
      </c>
      <c r="C697" s="421" t="s">
        <v>1487</v>
      </c>
      <c r="D697" s="1223" t="s">
        <v>1488</v>
      </c>
      <c r="E697" s="293" t="s">
        <v>1003</v>
      </c>
      <c r="F697" s="422" t="s">
        <v>420</v>
      </c>
      <c r="G697" s="423">
        <v>52000000</v>
      </c>
      <c r="H697" s="338" t="s">
        <v>14</v>
      </c>
      <c r="I697" s="364"/>
      <c r="J697" s="339"/>
      <c r="K697" s="367"/>
      <c r="L697" s="376"/>
      <c r="M697" s="377"/>
      <c r="N697" s="378"/>
      <c r="O697" s="1226"/>
      <c r="P697" s="340"/>
      <c r="Q697" s="293"/>
      <c r="R697" s="946"/>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9"/>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9"/>
    </row>
    <row r="700" spans="1:18" s="355" customFormat="1" ht="28.5" x14ac:dyDescent="0.2">
      <c r="A700" s="244">
        <v>8</v>
      </c>
      <c r="B700" s="1221">
        <v>40067</v>
      </c>
      <c r="C700" s="1223" t="s">
        <v>1486</v>
      </c>
      <c r="D700" s="1223" t="s">
        <v>1491</v>
      </c>
      <c r="E700" s="354" t="s">
        <v>985</v>
      </c>
      <c r="F700" s="410" t="s">
        <v>1407</v>
      </c>
      <c r="G700" s="423">
        <v>7500000</v>
      </c>
      <c r="H700" s="426" t="s">
        <v>14</v>
      </c>
      <c r="I700" s="364"/>
      <c r="J700" s="339"/>
      <c r="K700" s="367"/>
      <c r="L700" s="427"/>
      <c r="M700" s="290"/>
      <c r="N700" s="378"/>
      <c r="O700" s="1226"/>
      <c r="P700" s="340"/>
      <c r="Q700" s="293"/>
      <c r="R700" s="953"/>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4"/>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4"/>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4"/>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4"/>
    </row>
    <row r="705" spans="1:18" ht="28.5" x14ac:dyDescent="0.2">
      <c r="A705" s="244">
        <v>8</v>
      </c>
      <c r="B705" s="1221">
        <v>40081</v>
      </c>
      <c r="C705" s="439" t="s">
        <v>1513</v>
      </c>
      <c r="D705" s="1222" t="s">
        <v>918</v>
      </c>
      <c r="E705" s="354" t="s">
        <v>1003</v>
      </c>
      <c r="F705" s="410" t="s">
        <v>1407</v>
      </c>
      <c r="G705" s="423">
        <v>2443320</v>
      </c>
      <c r="H705" s="354" t="s">
        <v>14</v>
      </c>
      <c r="I705" s="436"/>
      <c r="J705" s="334"/>
      <c r="K705" s="430"/>
      <c r="L705" s="437"/>
      <c r="M705" s="357"/>
      <c r="N705" s="438"/>
      <c r="O705" s="228"/>
      <c r="P705" s="335"/>
      <c r="Q705" s="223"/>
      <c r="R705" s="954"/>
    </row>
    <row r="706" spans="1:18" x14ac:dyDescent="0.2">
      <c r="A706" s="244" t="s">
        <v>1405</v>
      </c>
      <c r="B706" s="1221">
        <v>40081</v>
      </c>
      <c r="C706" s="439" t="s">
        <v>1519</v>
      </c>
      <c r="D706" s="1222" t="s">
        <v>1516</v>
      </c>
      <c r="E706" s="354" t="s">
        <v>1003</v>
      </c>
      <c r="F706" s="410" t="s">
        <v>1404</v>
      </c>
      <c r="G706" s="423">
        <v>14000000</v>
      </c>
      <c r="H706" s="354" t="s">
        <v>14</v>
      </c>
      <c r="I706" s="436"/>
      <c r="J706" s="334"/>
      <c r="K706" s="430"/>
      <c r="L706" s="437"/>
      <c r="M706" s="357"/>
      <c r="N706" s="438"/>
      <c r="O706" s="228"/>
      <c r="P706" s="335"/>
      <c r="Q706" s="223"/>
      <c r="R706" s="954"/>
    </row>
    <row r="707" spans="1:18" x14ac:dyDescent="0.2">
      <c r="A707" s="244" t="s">
        <v>1843</v>
      </c>
      <c r="B707" s="1221">
        <v>40081</v>
      </c>
      <c r="C707" s="439" t="s">
        <v>1514</v>
      </c>
      <c r="D707" s="1222" t="s">
        <v>1517</v>
      </c>
      <c r="E707" s="354" t="s">
        <v>1074</v>
      </c>
      <c r="F707" s="410" t="s">
        <v>420</v>
      </c>
      <c r="G707" s="423">
        <v>7500000</v>
      </c>
      <c r="H707" s="354" t="s">
        <v>14</v>
      </c>
      <c r="I707" s="436"/>
      <c r="J707" s="334"/>
      <c r="K707" s="430"/>
      <c r="L707" s="437"/>
      <c r="M707" s="357"/>
      <c r="N707" s="438"/>
      <c r="O707" s="228"/>
      <c r="P707" s="335"/>
      <c r="Q707" s="223"/>
      <c r="R707" s="954"/>
    </row>
    <row r="708" spans="1:18" ht="28.5" x14ac:dyDescent="0.2">
      <c r="A708" s="244" t="s">
        <v>674</v>
      </c>
      <c r="B708" s="1221">
        <v>40081</v>
      </c>
      <c r="C708" s="439" t="s">
        <v>1515</v>
      </c>
      <c r="D708" s="1222" t="s">
        <v>871</v>
      </c>
      <c r="E708" s="354" t="s">
        <v>1012</v>
      </c>
      <c r="F708" s="363" t="s">
        <v>1407</v>
      </c>
      <c r="G708" s="423">
        <v>11019000</v>
      </c>
      <c r="H708" s="354" t="s">
        <v>14</v>
      </c>
      <c r="I708" s="436"/>
      <c r="J708" s="334"/>
      <c r="K708" s="430"/>
      <c r="L708" s="437"/>
      <c r="M708" s="357"/>
      <c r="N708" s="438"/>
      <c r="O708" s="228"/>
      <c r="P708" s="335"/>
      <c r="Q708" s="223"/>
      <c r="R708" s="954"/>
    </row>
    <row r="709" spans="1:18" x14ac:dyDescent="0.2">
      <c r="A709" s="382"/>
      <c r="B709" s="538">
        <v>40088</v>
      </c>
      <c r="C709" s="440" t="s">
        <v>1538</v>
      </c>
      <c r="D709" s="440" t="s">
        <v>1532</v>
      </c>
      <c r="E709" s="441" t="s">
        <v>1533</v>
      </c>
      <c r="F709" s="442" t="s">
        <v>1534</v>
      </c>
      <c r="G709" s="443">
        <v>22252000</v>
      </c>
      <c r="H709" s="1214" t="s">
        <v>14</v>
      </c>
      <c r="I709" s="444"/>
      <c r="J709" s="445"/>
      <c r="K709" s="446"/>
      <c r="L709" s="447"/>
      <c r="M709" s="448"/>
      <c r="N709" s="449"/>
      <c r="O709" s="1216"/>
      <c r="P709" s="450"/>
      <c r="Q709" s="223"/>
      <c r="R709" s="955"/>
    </row>
    <row r="710" spans="1:18" x14ac:dyDescent="0.2">
      <c r="A710" s="224" t="s">
        <v>450</v>
      </c>
      <c r="B710" s="419">
        <v>40088</v>
      </c>
      <c r="C710" s="451" t="s">
        <v>1535</v>
      </c>
      <c r="D710" s="451" t="s">
        <v>1536</v>
      </c>
      <c r="E710" s="452" t="s">
        <v>704</v>
      </c>
      <c r="F710" s="453" t="s">
        <v>420</v>
      </c>
      <c r="G710" s="454">
        <v>4000000</v>
      </c>
      <c r="H710" s="1213" t="s">
        <v>14</v>
      </c>
      <c r="I710" s="455"/>
      <c r="J710" s="394"/>
      <c r="K710" s="456"/>
      <c r="L710" s="457"/>
      <c r="M710" s="458"/>
      <c r="N710" s="459"/>
      <c r="O710" s="1215"/>
      <c r="P710" s="399"/>
      <c r="Q710" s="223"/>
      <c r="R710" s="956"/>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4"/>
    </row>
    <row r="712" spans="1:18" ht="28.5" x14ac:dyDescent="0.2">
      <c r="A712" s="210">
        <v>8</v>
      </c>
      <c r="B712" s="333">
        <v>40109</v>
      </c>
      <c r="C712" s="435" t="s">
        <v>1554</v>
      </c>
      <c r="D712" s="460" t="s">
        <v>1214</v>
      </c>
      <c r="E712" s="465" t="s">
        <v>1005</v>
      </c>
      <c r="F712" s="410" t="s">
        <v>1407</v>
      </c>
      <c r="G712" s="425">
        <v>6251000</v>
      </c>
      <c r="H712" s="463" t="s">
        <v>14</v>
      </c>
      <c r="I712" s="464"/>
      <c r="J712" s="334"/>
      <c r="K712" s="466"/>
      <c r="L712" s="437"/>
      <c r="M712" s="357"/>
      <c r="N712" s="438"/>
      <c r="O712" s="228"/>
      <c r="P712" s="335"/>
      <c r="Q712" s="223"/>
      <c r="R712" s="95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4"/>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4"/>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4"/>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4"/>
    </row>
    <row r="717" spans="1:18" ht="28.5" x14ac:dyDescent="0.2">
      <c r="A717" s="210" t="s">
        <v>674</v>
      </c>
      <c r="B717" s="333">
        <v>40130</v>
      </c>
      <c r="C717" s="435" t="s">
        <v>1636</v>
      </c>
      <c r="D717" s="460" t="s">
        <v>1637</v>
      </c>
      <c r="E717" s="465" t="s">
        <v>1061</v>
      </c>
      <c r="F717" s="410" t="s">
        <v>1407</v>
      </c>
      <c r="G717" s="425">
        <v>4400000</v>
      </c>
      <c r="H717" s="463" t="s">
        <v>14</v>
      </c>
      <c r="I717" s="464"/>
      <c r="J717" s="334"/>
      <c r="K717" s="429"/>
      <c r="L717" s="437"/>
      <c r="M717" s="357"/>
      <c r="N717" s="438"/>
      <c r="O717" s="228"/>
      <c r="P717" s="335"/>
      <c r="Q717" s="223"/>
      <c r="R717" s="95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7"/>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7"/>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7"/>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4"/>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4"/>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4"/>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4"/>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16"/>
      <c r="P725" s="450"/>
      <c r="Q725" s="1214"/>
      <c r="R725" s="955"/>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4"/>
    </row>
    <row r="727" spans="1:18" ht="28.5" x14ac:dyDescent="0.2">
      <c r="A727" s="473">
        <v>8</v>
      </c>
      <c r="B727" s="1221">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4"/>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4"/>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4"/>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4"/>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4"/>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4"/>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4"/>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4"/>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4"/>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4"/>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4"/>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4"/>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4"/>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4"/>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4"/>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4"/>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4"/>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4"/>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4"/>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4"/>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4"/>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4"/>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4"/>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4"/>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4"/>
    </row>
    <row r="752" spans="1:18" ht="28.5" x14ac:dyDescent="0.2">
      <c r="A752" s="244" t="s">
        <v>674</v>
      </c>
      <c r="B752" s="1221">
        <v>40176</v>
      </c>
      <c r="C752" s="439" t="s">
        <v>1756</v>
      </c>
      <c r="D752" s="1222" t="s">
        <v>1757</v>
      </c>
      <c r="E752" s="354" t="s">
        <v>1012</v>
      </c>
      <c r="F752" s="410" t="s">
        <v>1407</v>
      </c>
      <c r="G752" s="311">
        <v>3035000</v>
      </c>
      <c r="H752" s="475" t="s">
        <v>14</v>
      </c>
      <c r="I752" s="464"/>
      <c r="J752" s="334"/>
      <c r="K752" s="429"/>
      <c r="L752" s="437"/>
      <c r="M752" s="357"/>
      <c r="N752" s="438"/>
      <c r="O752" s="228"/>
      <c r="P752" s="335"/>
      <c r="Q752" s="478"/>
      <c r="R752" s="954"/>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4"/>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4"/>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4"/>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4"/>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4"/>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8"/>
    </row>
    <row r="759" spans="1:18" x14ac:dyDescent="0.2">
      <c r="C759" s="495"/>
    </row>
    <row r="760" spans="1:18" ht="18" customHeight="1" thickBot="1" x14ac:dyDescent="0.3">
      <c r="F760" s="1200" t="s">
        <v>1877</v>
      </c>
      <c r="G760" s="1194">
        <f>SUM(G13:G758)</f>
        <v>204925930320</v>
      </c>
      <c r="H760" s="500"/>
      <c r="I760" s="1200"/>
      <c r="J760" s="1200"/>
      <c r="K760" s="1200" t="s">
        <v>1928</v>
      </c>
      <c r="L760" s="1233">
        <f>SUM(K13:K228,K230:K297,K299:K758)</f>
        <v>138814873000</v>
      </c>
      <c r="M760" s="532"/>
      <c r="N760" s="1351" t="s">
        <v>1659</v>
      </c>
      <c r="O760" s="1351"/>
      <c r="P760" s="1351"/>
      <c r="Q760" s="1220"/>
      <c r="R760" s="1011">
        <f>SUM(R13:R758)</f>
        <v>5946254117.6699972</v>
      </c>
    </row>
    <row r="761" spans="1:18" ht="18" customHeight="1" thickTop="1" x14ac:dyDescent="0.25">
      <c r="G761" s="1225"/>
      <c r="H761" s="1351"/>
      <c r="I761" s="1351"/>
      <c r="J761" s="1351"/>
      <c r="K761" s="1010" t="s">
        <v>1930</v>
      </c>
      <c r="L761" s="1008">
        <f>K229+K298</f>
        <v>-2334120000</v>
      </c>
      <c r="M761" s="532"/>
      <c r="N761" s="1220"/>
      <c r="O761" s="1220"/>
      <c r="P761" s="1220"/>
      <c r="Q761" s="1220"/>
      <c r="R761" s="959"/>
    </row>
    <row r="762" spans="1:18" x14ac:dyDescent="0.2">
      <c r="I762" s="1367"/>
      <c r="J762" s="1367"/>
      <c r="K762" s="1367"/>
      <c r="L762" s="1367"/>
      <c r="M762" s="1218"/>
    </row>
    <row r="763" spans="1:18" ht="18" thickBot="1" x14ac:dyDescent="0.3">
      <c r="E763" s="1351" t="s">
        <v>1929</v>
      </c>
      <c r="F763" s="1351"/>
      <c r="G763" s="1351"/>
      <c r="H763" s="1351"/>
      <c r="I763" s="1351"/>
      <c r="J763" s="644"/>
      <c r="K763" s="1012">
        <f>G760+L761-L760</f>
        <v>63776937320</v>
      </c>
    </row>
    <row r="764" spans="1:18" ht="18" thickTop="1" x14ac:dyDescent="0.25">
      <c r="E764" s="1200"/>
      <c r="F764" s="1200"/>
      <c r="G764" s="1200"/>
      <c r="H764" s="1200"/>
      <c r="I764" s="1200"/>
      <c r="J764" s="644"/>
      <c r="K764" s="1009"/>
    </row>
    <row r="765" spans="1:18" ht="18" customHeight="1" x14ac:dyDescent="0.2">
      <c r="A765" s="1356" t="s">
        <v>1876</v>
      </c>
      <c r="B765" s="1356"/>
      <c r="C765" s="1356"/>
      <c r="D765" s="1356"/>
      <c r="E765" s="1356"/>
      <c r="F765" s="1356"/>
      <c r="G765" s="1356"/>
      <c r="H765" s="1356"/>
      <c r="I765" s="1356"/>
      <c r="J765" s="1356"/>
      <c r="K765" s="1356"/>
      <c r="L765" s="1356"/>
      <c r="M765" s="1356"/>
      <c r="N765" s="1356"/>
      <c r="O765" s="1356"/>
      <c r="P765" s="1356"/>
      <c r="Q765" s="1356"/>
      <c r="R765" s="1356"/>
    </row>
    <row r="766" spans="1:18" x14ac:dyDescent="0.2">
      <c r="A766" s="1217"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E439:E440"/>
    <mergeCell ref="D439:D440"/>
    <mergeCell ref="C439:C440"/>
    <mergeCell ref="B439:B440"/>
    <mergeCell ref="A439:A440"/>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04" customWidth="1"/>
    <col min="2" max="3" width="9.140625" style="1104"/>
    <col min="4" max="4" width="30.7109375" style="1104" customWidth="1"/>
    <col min="5" max="5" width="20" style="1104" customWidth="1"/>
    <col min="6" max="6" width="19.85546875" style="1104" customWidth="1"/>
    <col min="7" max="7" width="9.85546875" style="1104" bestFit="1" customWidth="1"/>
    <col min="8" max="9" width="20" style="1104" customWidth="1"/>
    <col min="10" max="10" width="1.28515625" style="1104" customWidth="1"/>
    <col min="11" max="11" width="9.140625" style="1104"/>
    <col min="12" max="13" width="20" style="1104" customWidth="1"/>
    <col min="14" max="14" width="20.85546875" style="1104" customWidth="1"/>
    <col min="15" max="15" width="1.28515625" style="1104" customWidth="1"/>
    <col min="16" max="16" width="20" style="1104" customWidth="1"/>
    <col min="17" max="17" width="22.85546875" style="1104" customWidth="1"/>
    <col min="18" max="16384" width="9.140625" style="1104"/>
  </cols>
  <sheetData>
    <row r="1" spans="1:17" ht="15" x14ac:dyDescent="0.25">
      <c r="A1" s="1710" t="s">
        <v>1839</v>
      </c>
      <c r="B1" s="1710"/>
      <c r="C1" s="1710"/>
      <c r="D1" s="1710"/>
      <c r="E1" s="1710"/>
      <c r="F1" s="1710"/>
      <c r="G1" s="1710"/>
      <c r="H1" s="1710"/>
      <c r="I1" s="1710"/>
      <c r="J1" s="1710"/>
      <c r="K1" s="1710"/>
      <c r="L1" s="1710"/>
      <c r="M1" s="1710"/>
      <c r="N1" s="1710"/>
      <c r="O1" s="1710"/>
      <c r="P1" s="1710"/>
      <c r="Q1" s="1710"/>
    </row>
    <row r="2" spans="1:17" ht="15" x14ac:dyDescent="0.25">
      <c r="A2" s="1710" t="s">
        <v>1840</v>
      </c>
      <c r="B2" s="1710"/>
      <c r="C2" s="1710"/>
      <c r="D2" s="1710"/>
      <c r="E2" s="1710"/>
      <c r="F2" s="1710"/>
      <c r="G2" s="1710"/>
      <c r="H2" s="1710"/>
      <c r="I2" s="1710"/>
      <c r="J2" s="1710"/>
      <c r="K2" s="1710"/>
      <c r="L2" s="1710"/>
      <c r="M2" s="1710"/>
      <c r="N2" s="1710"/>
      <c r="O2" s="1710"/>
      <c r="P2" s="1710"/>
      <c r="Q2" s="1710"/>
    </row>
    <row r="3" spans="1:17" ht="15.75" thickBot="1" x14ac:dyDescent="0.3">
      <c r="A3" s="1107"/>
      <c r="B3" s="1107"/>
      <c r="C3" s="1107"/>
      <c r="D3" s="1107"/>
      <c r="E3" s="1107"/>
      <c r="F3" s="1107"/>
      <c r="G3" s="1107"/>
      <c r="H3" s="965"/>
      <c r="I3" s="965"/>
      <c r="J3" s="965"/>
      <c r="K3" s="965"/>
      <c r="L3" s="1107"/>
      <c r="M3" s="1107"/>
      <c r="N3" s="965"/>
      <c r="O3" s="965"/>
      <c r="P3" s="1107"/>
      <c r="Q3" s="966"/>
    </row>
    <row r="4" spans="1:17" ht="15" customHeight="1" x14ac:dyDescent="0.25">
      <c r="A4" s="1343" t="s">
        <v>1826</v>
      </c>
      <c r="B4" s="1623"/>
      <c r="C4" s="1623"/>
      <c r="D4" s="1623"/>
      <c r="E4" s="1623"/>
      <c r="F4" s="1623"/>
      <c r="G4" s="1344"/>
      <c r="H4" s="1623" t="s">
        <v>1827</v>
      </c>
      <c r="I4" s="1623"/>
      <c r="J4" s="1623"/>
      <c r="K4" s="1623"/>
      <c r="L4" s="1344"/>
      <c r="M4" s="1336" t="s">
        <v>1279</v>
      </c>
      <c r="N4" s="1337"/>
      <c r="O4" s="1337"/>
      <c r="P4" s="1337"/>
      <c r="Q4" s="1339"/>
    </row>
    <row r="5" spans="1:17" ht="47.25" customHeight="1" thickBot="1" x14ac:dyDescent="0.3">
      <c r="A5" s="698" t="s">
        <v>2</v>
      </c>
      <c r="B5" s="1705" t="s">
        <v>1347</v>
      </c>
      <c r="C5" s="1705"/>
      <c r="D5" s="1706"/>
      <c r="E5" s="695" t="s">
        <v>1873</v>
      </c>
      <c r="F5" s="694" t="s">
        <v>1828</v>
      </c>
      <c r="G5" s="967" t="s">
        <v>1856</v>
      </c>
      <c r="H5" s="1106" t="s">
        <v>1829</v>
      </c>
      <c r="I5" s="745" t="s">
        <v>1891</v>
      </c>
      <c r="J5" s="1707" t="s">
        <v>1856</v>
      </c>
      <c r="K5" s="1706"/>
      <c r="L5" s="1105" t="s">
        <v>1830</v>
      </c>
      <c r="M5" s="968" t="s">
        <v>1825</v>
      </c>
      <c r="N5" s="969" t="s">
        <v>1831</v>
      </c>
      <c r="O5" s="1708" t="s">
        <v>1861</v>
      </c>
      <c r="P5" s="1709"/>
      <c r="Q5" s="629" t="s">
        <v>1832</v>
      </c>
    </row>
    <row r="6" spans="1:17" ht="14.25" x14ac:dyDescent="0.2">
      <c r="A6" s="970">
        <v>40256</v>
      </c>
      <c r="B6" s="1711" t="s">
        <v>1833</v>
      </c>
      <c r="C6" s="1711"/>
      <c r="D6" s="1712"/>
      <c r="E6" s="630">
        <v>4070000</v>
      </c>
      <c r="F6" s="631">
        <v>107.75</v>
      </c>
      <c r="G6" s="204" t="s">
        <v>1583</v>
      </c>
      <c r="H6" s="971">
        <v>40261</v>
      </c>
      <c r="I6" s="203">
        <v>4377249.3</v>
      </c>
      <c r="J6" s="1713" t="s">
        <v>1583</v>
      </c>
      <c r="K6" s="1714"/>
      <c r="L6" s="632">
        <v>2184</v>
      </c>
      <c r="M6" s="972"/>
      <c r="N6" s="650"/>
      <c r="O6" s="1715"/>
      <c r="P6" s="1716"/>
      <c r="Q6" s="512"/>
    </row>
    <row r="7" spans="1:17" ht="14.25" x14ac:dyDescent="0.2">
      <c r="A7" s="973">
        <v>40256</v>
      </c>
      <c r="B7" s="1717" t="s">
        <v>1834</v>
      </c>
      <c r="C7" s="1717"/>
      <c r="D7" s="1718"/>
      <c r="E7" s="633">
        <v>7617617</v>
      </c>
      <c r="F7" s="634">
        <v>109</v>
      </c>
      <c r="G7" s="974" t="s">
        <v>1583</v>
      </c>
      <c r="H7" s="975">
        <v>40261</v>
      </c>
      <c r="I7" s="216">
        <v>8279156.3600000003</v>
      </c>
      <c r="J7" s="1719" t="s">
        <v>1583</v>
      </c>
      <c r="K7" s="1720"/>
      <c r="L7" s="632">
        <v>4129.63</v>
      </c>
      <c r="M7" s="973"/>
      <c r="N7" s="1108"/>
      <c r="O7" s="1721"/>
      <c r="P7" s="1722"/>
      <c r="Q7" s="467"/>
    </row>
    <row r="8" spans="1:17" ht="14.25" x14ac:dyDescent="0.2">
      <c r="A8" s="973">
        <v>40256</v>
      </c>
      <c r="B8" s="1718" t="s">
        <v>1834</v>
      </c>
      <c r="C8" s="1723"/>
      <c r="D8" s="1723"/>
      <c r="E8" s="691">
        <v>8030000</v>
      </c>
      <c r="F8" s="692">
        <v>108.875</v>
      </c>
      <c r="G8" s="974" t="s">
        <v>1583</v>
      </c>
      <c r="H8" s="976">
        <v>40261</v>
      </c>
      <c r="I8" s="216">
        <v>8716264.6199999992</v>
      </c>
      <c r="J8" s="1719" t="s">
        <v>1583</v>
      </c>
      <c r="K8" s="1720"/>
      <c r="L8" s="693">
        <v>4347.74</v>
      </c>
      <c r="M8" s="977"/>
      <c r="N8" s="1108"/>
      <c r="O8" s="1721"/>
      <c r="P8" s="1722"/>
      <c r="Q8" s="467"/>
    </row>
    <row r="9" spans="1:17" ht="14.25" x14ac:dyDescent="0.2">
      <c r="A9" s="973">
        <v>40276</v>
      </c>
      <c r="B9" s="1724" t="s">
        <v>1855</v>
      </c>
      <c r="C9" s="1724"/>
      <c r="D9" s="1725"/>
      <c r="E9" s="691">
        <v>23500000</v>
      </c>
      <c r="F9" s="692">
        <v>110.502</v>
      </c>
      <c r="G9" s="974" t="s">
        <v>1583</v>
      </c>
      <c r="H9" s="976">
        <v>40326</v>
      </c>
      <c r="I9" s="216">
        <v>26041642.5</v>
      </c>
      <c r="J9" s="1719" t="s">
        <v>1583</v>
      </c>
      <c r="K9" s="1720"/>
      <c r="L9" s="693">
        <v>12983</v>
      </c>
      <c r="M9" s="977"/>
      <c r="N9" s="1108"/>
      <c r="O9" s="1721"/>
      <c r="P9" s="1722"/>
      <c r="Q9" s="467"/>
    </row>
    <row r="10" spans="1:17" ht="14.25" x14ac:dyDescent="0.2">
      <c r="A10" s="973">
        <v>40276</v>
      </c>
      <c r="B10" s="1724" t="s">
        <v>1859</v>
      </c>
      <c r="C10" s="1724"/>
      <c r="D10" s="1725"/>
      <c r="E10" s="691">
        <v>8900014</v>
      </c>
      <c r="F10" s="692">
        <v>107.5</v>
      </c>
      <c r="G10" s="974" t="s">
        <v>1583</v>
      </c>
      <c r="H10" s="976">
        <v>40298</v>
      </c>
      <c r="I10" s="216">
        <v>9598522.9499999993</v>
      </c>
      <c r="J10" s="1719" t="s">
        <v>1583</v>
      </c>
      <c r="K10" s="1720"/>
      <c r="L10" s="693">
        <v>4783</v>
      </c>
      <c r="M10" s="977"/>
      <c r="N10" s="1108"/>
      <c r="O10" s="1721"/>
      <c r="P10" s="1722"/>
      <c r="Q10" s="467"/>
    </row>
    <row r="11" spans="1:17" ht="14.25" x14ac:dyDescent="0.2">
      <c r="A11" s="973">
        <v>40309</v>
      </c>
      <c r="B11" s="1724" t="s">
        <v>1885</v>
      </c>
      <c r="C11" s="1724"/>
      <c r="D11" s="1725"/>
      <c r="E11" s="691">
        <v>10751382</v>
      </c>
      <c r="F11" s="692">
        <v>106.806</v>
      </c>
      <c r="G11" s="974" t="s">
        <v>1583</v>
      </c>
      <c r="H11" s="976">
        <v>40359</v>
      </c>
      <c r="I11" s="216">
        <v>11511052.25</v>
      </c>
      <c r="J11" s="1719" t="s">
        <v>1583</v>
      </c>
      <c r="K11" s="1720"/>
      <c r="L11" s="693">
        <v>5741</v>
      </c>
      <c r="M11" s="977"/>
      <c r="N11" s="1108"/>
      <c r="O11" s="1721"/>
      <c r="P11" s="1722"/>
      <c r="Q11" s="467"/>
    </row>
    <row r="12" spans="1:17" ht="14.25" x14ac:dyDescent="0.2">
      <c r="A12" s="973">
        <v>40309</v>
      </c>
      <c r="B12" s="1724" t="s">
        <v>1886</v>
      </c>
      <c r="C12" s="1724"/>
      <c r="D12" s="1725"/>
      <c r="E12" s="691">
        <v>12898996</v>
      </c>
      <c r="F12" s="692">
        <v>109.42</v>
      </c>
      <c r="G12" s="974" t="s">
        <v>1583</v>
      </c>
      <c r="H12" s="976">
        <v>40359</v>
      </c>
      <c r="I12" s="216">
        <v>14151228.74</v>
      </c>
      <c r="J12" s="1719" t="s">
        <v>1583</v>
      </c>
      <c r="K12" s="1720"/>
      <c r="L12" s="693">
        <v>7057</v>
      </c>
      <c r="M12" s="977"/>
      <c r="N12" s="1108"/>
      <c r="O12" s="1721"/>
      <c r="P12" s="1722"/>
      <c r="Q12" s="467"/>
    </row>
    <row r="13" spans="1:17" ht="14.25" x14ac:dyDescent="0.2">
      <c r="A13" s="973">
        <v>40309</v>
      </c>
      <c r="B13" s="1726" t="s">
        <v>1887</v>
      </c>
      <c r="C13" s="1726"/>
      <c r="D13" s="1726"/>
      <c r="E13" s="691">
        <v>8744333</v>
      </c>
      <c r="F13" s="692">
        <v>110.798</v>
      </c>
      <c r="G13" s="974" t="s">
        <v>1583</v>
      </c>
      <c r="H13" s="976">
        <v>40359</v>
      </c>
      <c r="I13" s="216">
        <v>9717173.0800000001</v>
      </c>
      <c r="J13" s="1719" t="s">
        <v>1583</v>
      </c>
      <c r="K13" s="1720"/>
      <c r="L13" s="693">
        <v>4844</v>
      </c>
      <c r="M13" s="977"/>
      <c r="N13" s="1108"/>
      <c r="O13" s="1727"/>
      <c r="P13" s="1727"/>
      <c r="Q13" s="467"/>
    </row>
    <row r="14" spans="1:17" ht="14.25" x14ac:dyDescent="0.2">
      <c r="A14" s="973">
        <v>40323</v>
      </c>
      <c r="B14" s="1728" t="s">
        <v>1911</v>
      </c>
      <c r="C14" s="1724"/>
      <c r="D14" s="1725"/>
      <c r="E14" s="691">
        <v>8000000</v>
      </c>
      <c r="F14" s="692">
        <v>110.125</v>
      </c>
      <c r="G14" s="974" t="s">
        <v>1888</v>
      </c>
      <c r="H14" s="976">
        <v>40389</v>
      </c>
      <c r="I14" s="216">
        <v>8833038.8900000006</v>
      </c>
      <c r="J14" s="1719" t="s">
        <v>1858</v>
      </c>
      <c r="K14" s="1720"/>
      <c r="L14" s="693">
        <v>4405</v>
      </c>
      <c r="M14" s="978"/>
      <c r="N14" s="979"/>
      <c r="O14" s="1721"/>
      <c r="P14" s="1722"/>
      <c r="Q14" s="980"/>
    </row>
    <row r="15" spans="1:17" ht="14.25" x14ac:dyDescent="0.2">
      <c r="A15" s="973">
        <v>40323</v>
      </c>
      <c r="B15" s="1726" t="s">
        <v>1912</v>
      </c>
      <c r="C15" s="1726"/>
      <c r="D15" s="1726"/>
      <c r="E15" s="691">
        <v>15000000</v>
      </c>
      <c r="F15" s="692">
        <v>109.375</v>
      </c>
      <c r="G15" s="974" t="s">
        <v>1888</v>
      </c>
      <c r="H15" s="976">
        <v>40389</v>
      </c>
      <c r="I15" s="216">
        <v>16446427.08</v>
      </c>
      <c r="J15" s="1729" t="s">
        <v>1858</v>
      </c>
      <c r="K15" s="1729"/>
      <c r="L15" s="693">
        <v>8203</v>
      </c>
      <c r="M15" s="977"/>
      <c r="N15" s="1108"/>
      <c r="O15" s="1727"/>
      <c r="P15" s="1727"/>
      <c r="Q15" s="467"/>
    </row>
    <row r="16" spans="1:17" ht="14.25" x14ac:dyDescent="0.2">
      <c r="A16" s="973">
        <v>40346</v>
      </c>
      <c r="B16" s="1726" t="s">
        <v>1885</v>
      </c>
      <c r="C16" s="1726"/>
      <c r="D16" s="1726"/>
      <c r="E16" s="691">
        <v>30000000</v>
      </c>
      <c r="F16" s="692">
        <v>110.75</v>
      </c>
      <c r="G16" s="974" t="s">
        <v>1888</v>
      </c>
      <c r="H16" s="976">
        <v>40420</v>
      </c>
      <c r="I16" s="216">
        <v>33327708.329999998</v>
      </c>
      <c r="J16" s="1729" t="s">
        <v>1858</v>
      </c>
      <c r="K16" s="1729"/>
      <c r="L16" s="693">
        <v>16612</v>
      </c>
      <c r="M16" s="977"/>
      <c r="N16" s="1108"/>
      <c r="O16" s="1721"/>
      <c r="P16" s="1722"/>
      <c r="Q16" s="467"/>
    </row>
    <row r="17" spans="1:17" ht="14.25" x14ac:dyDescent="0.2">
      <c r="A17" s="973">
        <v>40346</v>
      </c>
      <c r="B17" s="1726" t="s">
        <v>1855</v>
      </c>
      <c r="C17" s="1726"/>
      <c r="D17" s="1726"/>
      <c r="E17" s="691">
        <v>25000000</v>
      </c>
      <c r="F17" s="692">
        <v>111.875</v>
      </c>
      <c r="G17" s="974" t="s">
        <v>1888</v>
      </c>
      <c r="H17" s="976">
        <v>40420</v>
      </c>
      <c r="I17" s="216">
        <v>28049305.559999999</v>
      </c>
      <c r="J17" s="1729" t="s">
        <v>1858</v>
      </c>
      <c r="K17" s="1729"/>
      <c r="L17" s="693">
        <v>13984</v>
      </c>
      <c r="M17" s="977"/>
      <c r="N17" s="1108"/>
      <c r="O17" s="1721"/>
      <c r="P17" s="1722"/>
      <c r="Q17" s="467"/>
    </row>
    <row r="18" spans="1:17" ht="14.25" x14ac:dyDescent="0.2">
      <c r="A18" s="973">
        <v>40373</v>
      </c>
      <c r="B18" s="1726" t="s">
        <v>1885</v>
      </c>
      <c r="C18" s="1726"/>
      <c r="D18" s="1726"/>
      <c r="E18" s="691">
        <v>6000000</v>
      </c>
      <c r="F18" s="692">
        <v>106.625</v>
      </c>
      <c r="G18" s="974" t="s">
        <v>1888</v>
      </c>
      <c r="H18" s="976">
        <v>40451</v>
      </c>
      <c r="I18" s="216">
        <v>6412362.5</v>
      </c>
      <c r="J18" s="1729" t="s">
        <v>1858</v>
      </c>
      <c r="K18" s="1729"/>
      <c r="L18" s="693">
        <v>3198</v>
      </c>
      <c r="M18" s="977"/>
      <c r="N18" s="1108"/>
      <c r="O18" s="1721"/>
      <c r="P18" s="1722"/>
      <c r="Q18" s="467"/>
    </row>
    <row r="19" spans="1:17" ht="14.25" x14ac:dyDescent="0.2">
      <c r="A19" s="973">
        <v>40373</v>
      </c>
      <c r="B19" s="1726" t="s">
        <v>1833</v>
      </c>
      <c r="C19" s="1726"/>
      <c r="D19" s="1726"/>
      <c r="E19" s="691">
        <v>7000000</v>
      </c>
      <c r="F19" s="692">
        <v>108.5625</v>
      </c>
      <c r="G19" s="974" t="s">
        <v>1888</v>
      </c>
      <c r="H19" s="976">
        <v>40451</v>
      </c>
      <c r="I19" s="216">
        <v>7618124.3099999996</v>
      </c>
      <c r="J19" s="1729" t="s">
        <v>1858</v>
      </c>
      <c r="K19" s="1729"/>
      <c r="L19" s="693">
        <v>3799</v>
      </c>
      <c r="M19" s="977"/>
      <c r="N19" s="1108"/>
      <c r="O19" s="1721"/>
      <c r="P19" s="1722"/>
      <c r="Q19" s="467"/>
    </row>
    <row r="20" spans="1:17" ht="15" thickBot="1" x14ac:dyDescent="0.25">
      <c r="A20" s="1111">
        <v>40373</v>
      </c>
      <c r="B20" s="1741" t="s">
        <v>1855</v>
      </c>
      <c r="C20" s="1742"/>
      <c r="D20" s="1743"/>
      <c r="E20" s="1112">
        <v>15000000</v>
      </c>
      <c r="F20" s="1113">
        <v>111.875</v>
      </c>
      <c r="G20" s="1114" t="s">
        <v>1888</v>
      </c>
      <c r="H20" s="1115">
        <v>40451</v>
      </c>
      <c r="I20" s="1116">
        <v>16829583.329999998</v>
      </c>
      <c r="J20" s="1739" t="s">
        <v>1858</v>
      </c>
      <c r="K20" s="1740"/>
      <c r="L20" s="1117">
        <v>8390</v>
      </c>
      <c r="M20" s="1069"/>
      <c r="N20" s="1070"/>
      <c r="O20" s="1737"/>
      <c r="P20" s="1738"/>
      <c r="Q20" s="527"/>
    </row>
    <row r="21" spans="1:17" ht="14.25" x14ac:dyDescent="0.2">
      <c r="A21" s="981"/>
      <c r="B21" s="982"/>
      <c r="C21" s="983"/>
      <c r="D21" s="984"/>
      <c r="E21" s="635"/>
      <c r="F21" s="635"/>
      <c r="G21" s="984"/>
      <c r="H21" s="985"/>
      <c r="I21" s="636"/>
      <c r="J21" s="636"/>
      <c r="K21" s="636"/>
      <c r="L21" s="635"/>
      <c r="M21" s="981"/>
      <c r="N21" s="986"/>
      <c r="O21" s="986"/>
      <c r="P21" s="637"/>
      <c r="Q21" s="499"/>
    </row>
    <row r="22" spans="1:17" ht="15" x14ac:dyDescent="0.25">
      <c r="A22" s="981"/>
      <c r="B22" s="982"/>
      <c r="C22" s="983"/>
      <c r="F22" s="1109"/>
      <c r="G22" s="984"/>
      <c r="H22" s="985"/>
      <c r="I22" s="636"/>
      <c r="J22" s="636"/>
      <c r="K22" s="636"/>
      <c r="L22" s="635"/>
      <c r="M22" s="981"/>
      <c r="N22" s="986"/>
      <c r="O22" s="986"/>
      <c r="P22" s="637"/>
      <c r="Q22" s="499"/>
    </row>
    <row r="23" spans="1:17" ht="15.75" thickBot="1" x14ac:dyDescent="0.3">
      <c r="A23" s="981"/>
      <c r="B23" s="639"/>
      <c r="C23" s="640"/>
      <c r="D23" s="987" t="s">
        <v>1862</v>
      </c>
      <c r="E23" s="1118">
        <f>SUM(E6:E20)</f>
        <v>190512342</v>
      </c>
      <c r="F23" s="715"/>
      <c r="G23" s="1732" t="s">
        <v>1835</v>
      </c>
      <c r="H23" s="1732"/>
      <c r="I23" s="1103">
        <f>SUM(I6:I20)</f>
        <v>209908839.80000001</v>
      </c>
      <c r="J23" s="696" t="s">
        <v>1860</v>
      </c>
      <c r="K23" s="74"/>
      <c r="L23" s="1733" t="s">
        <v>1836</v>
      </c>
      <c r="M23" s="1733"/>
      <c r="N23" s="1119">
        <f>SUM(L6:L20)</f>
        <v>104660.37</v>
      </c>
      <c r="O23" s="697" t="s">
        <v>1860</v>
      </c>
      <c r="P23" s="1734" t="s">
        <v>1837</v>
      </c>
      <c r="Q23" s="1103">
        <f>Q6</f>
        <v>0</v>
      </c>
    </row>
    <row r="24" spans="1:17" ht="15.75" thickTop="1" x14ac:dyDescent="0.25">
      <c r="A24" s="494"/>
      <c r="B24" s="639"/>
      <c r="C24" s="638"/>
      <c r="D24" s="1099"/>
      <c r="E24" s="639"/>
      <c r="F24" s="639"/>
      <c r="G24" s="1732"/>
      <c r="H24" s="1732"/>
      <c r="I24" s="499"/>
      <c r="J24" s="499"/>
      <c r="K24" s="499"/>
      <c r="L24" s="1733"/>
      <c r="M24" s="1733"/>
      <c r="N24" s="1101"/>
      <c r="O24" s="1101"/>
      <c r="P24" s="1734"/>
      <c r="Q24" s="641"/>
    </row>
    <row r="25" spans="1:17" ht="15" x14ac:dyDescent="0.25">
      <c r="A25" s="494"/>
      <c r="B25" s="1102"/>
      <c r="C25" s="1100"/>
      <c r="D25" s="1099"/>
      <c r="E25" s="1109"/>
      <c r="F25" s="1109"/>
      <c r="G25" s="638"/>
      <c r="H25" s="642"/>
      <c r="I25" s="643"/>
      <c r="J25" s="643"/>
      <c r="K25" s="643"/>
      <c r="L25" s="644"/>
      <c r="M25" s="532"/>
      <c r="N25" s="499"/>
      <c r="O25" s="499"/>
      <c r="P25" s="1102"/>
      <c r="Q25" s="499"/>
    </row>
    <row r="26" spans="1:17" ht="17.25" x14ac:dyDescent="0.25">
      <c r="A26" s="1735" t="s">
        <v>1857</v>
      </c>
      <c r="B26" s="1735"/>
      <c r="C26" s="1735"/>
      <c r="D26" s="1099"/>
      <c r="E26" s="496"/>
      <c r="F26" s="496"/>
      <c r="G26" s="496"/>
      <c r="H26" s="641"/>
      <c r="I26" s="645"/>
      <c r="J26" s="645"/>
      <c r="K26" s="645"/>
      <c r="L26" s="498"/>
      <c r="M26" s="498"/>
      <c r="N26" s="646"/>
      <c r="O26" s="646"/>
      <c r="P26" s="1099"/>
      <c r="Q26" s="645"/>
    </row>
    <row r="27" spans="1:17" ht="15" customHeight="1" x14ac:dyDescent="0.2">
      <c r="A27" s="1731" t="s">
        <v>1838</v>
      </c>
      <c r="B27" s="1731"/>
      <c r="C27" s="1731"/>
      <c r="D27" s="1731"/>
      <c r="E27" s="1731"/>
      <c r="F27" s="1731"/>
      <c r="G27" s="1731"/>
      <c r="H27" s="1731"/>
      <c r="I27" s="1731"/>
      <c r="J27" s="1731"/>
      <c r="K27" s="1731"/>
      <c r="L27" s="1731"/>
      <c r="M27" s="647"/>
      <c r="N27" s="647"/>
      <c r="O27" s="647"/>
      <c r="P27" s="647"/>
      <c r="Q27" s="647"/>
    </row>
    <row r="28" spans="1:17" ht="15" customHeight="1" x14ac:dyDescent="0.2">
      <c r="A28" s="1731" t="s">
        <v>1889</v>
      </c>
      <c r="B28" s="1731"/>
      <c r="C28" s="1731"/>
      <c r="D28" s="1731"/>
      <c r="E28" s="1731"/>
      <c r="F28" s="1731"/>
      <c r="G28" s="1731"/>
      <c r="H28" s="1731"/>
      <c r="I28" s="1731"/>
      <c r="J28" s="1731"/>
      <c r="K28" s="1731"/>
      <c r="L28" s="1731"/>
      <c r="M28" s="26"/>
      <c r="N28" s="26"/>
      <c r="O28" s="26"/>
      <c r="P28" s="26"/>
      <c r="Q28" s="26"/>
    </row>
    <row r="29" spans="1:17" ht="15" customHeight="1" x14ac:dyDescent="0.2">
      <c r="A29" s="1736" t="s">
        <v>1910</v>
      </c>
      <c r="B29" s="1736"/>
      <c r="C29" s="1736"/>
      <c r="D29" s="1736"/>
      <c r="E29" s="1736"/>
      <c r="F29" s="1736"/>
      <c r="G29" s="1736"/>
      <c r="H29" s="1736"/>
      <c r="I29" s="1736"/>
      <c r="J29" s="1736"/>
      <c r="K29" s="1736"/>
      <c r="L29" s="1736"/>
      <c r="M29" s="1736"/>
      <c r="N29" s="1736"/>
      <c r="O29" s="1736"/>
      <c r="P29" s="1736"/>
      <c r="Q29" s="1110"/>
    </row>
    <row r="30" spans="1:17" ht="15" customHeight="1" x14ac:dyDescent="0.2">
      <c r="A30" s="1736"/>
      <c r="B30" s="1736"/>
      <c r="C30" s="1736"/>
      <c r="D30" s="1736"/>
      <c r="E30" s="1736"/>
      <c r="F30" s="1736"/>
      <c r="G30" s="1736"/>
      <c r="H30" s="1736"/>
      <c r="I30" s="1736"/>
      <c r="J30" s="1736"/>
      <c r="K30" s="1736"/>
      <c r="L30" s="1736"/>
      <c r="M30" s="1736"/>
      <c r="N30" s="1736"/>
      <c r="O30" s="1736"/>
      <c r="P30" s="1736"/>
      <c r="Q30" s="1110"/>
    </row>
    <row r="31" spans="1:17" ht="15" customHeight="1" x14ac:dyDescent="0.2">
      <c r="A31" s="1736"/>
      <c r="B31" s="1736"/>
      <c r="C31" s="1736"/>
      <c r="D31" s="1736"/>
      <c r="E31" s="1736"/>
      <c r="F31" s="1736"/>
      <c r="G31" s="1736"/>
      <c r="H31" s="1736"/>
      <c r="I31" s="1736"/>
      <c r="J31" s="1736"/>
      <c r="K31" s="1736"/>
      <c r="L31" s="1736"/>
      <c r="M31" s="1736"/>
      <c r="N31" s="1736"/>
      <c r="O31" s="1736"/>
      <c r="P31" s="1736"/>
      <c r="Q31" s="1110"/>
    </row>
    <row r="32" spans="1:17" ht="15" customHeight="1" x14ac:dyDescent="0.2">
      <c r="A32" s="1730" t="s">
        <v>1890</v>
      </c>
      <c r="B32" s="1730"/>
      <c r="C32" s="1730"/>
      <c r="D32" s="1730"/>
      <c r="E32" s="1730"/>
      <c r="F32" s="1730"/>
      <c r="G32" s="1730"/>
      <c r="H32" s="1730"/>
      <c r="I32" s="1730"/>
      <c r="J32" s="1730"/>
      <c r="K32" s="1730"/>
      <c r="L32" s="1730"/>
      <c r="M32" s="1730"/>
      <c r="N32" s="1730"/>
      <c r="O32" s="1730"/>
      <c r="P32" s="1730"/>
      <c r="Q32" s="648"/>
    </row>
    <row r="33" spans="1:17" ht="15" customHeight="1" x14ac:dyDescent="0.2">
      <c r="A33" s="1730"/>
      <c r="B33" s="1730"/>
      <c r="C33" s="1730"/>
      <c r="D33" s="1730"/>
      <c r="E33" s="1730"/>
      <c r="F33" s="1730"/>
      <c r="G33" s="1730"/>
      <c r="H33" s="1730"/>
      <c r="I33" s="1730"/>
      <c r="J33" s="1730"/>
      <c r="K33" s="1730"/>
      <c r="L33" s="1730"/>
      <c r="M33" s="1730"/>
      <c r="N33" s="1730"/>
      <c r="O33" s="1730"/>
      <c r="P33" s="1730"/>
      <c r="Q33" s="648"/>
    </row>
    <row r="34" spans="1:17" s="651" customFormat="1" ht="15" customHeight="1" x14ac:dyDescent="0.2">
      <c r="A34" s="1730"/>
      <c r="B34" s="1730"/>
      <c r="C34" s="1730"/>
      <c r="D34" s="1730"/>
      <c r="E34" s="1730"/>
      <c r="F34" s="1730"/>
      <c r="G34" s="1730"/>
      <c r="H34" s="1730"/>
      <c r="I34" s="1730"/>
      <c r="J34" s="1730"/>
      <c r="K34" s="1730"/>
      <c r="L34" s="1730"/>
      <c r="M34" s="1730"/>
      <c r="N34" s="1730"/>
      <c r="O34" s="1730"/>
      <c r="P34" s="1730"/>
      <c r="Q34" s="649"/>
    </row>
    <row r="35" spans="1:17" ht="15" customHeight="1" x14ac:dyDescent="0.2">
      <c r="A35" s="1731" t="s">
        <v>1892</v>
      </c>
      <c r="B35" s="1731"/>
      <c r="C35" s="1731"/>
      <c r="D35" s="1731"/>
      <c r="E35" s="1731"/>
      <c r="F35" s="1731"/>
      <c r="G35" s="1731"/>
      <c r="H35" s="1731"/>
      <c r="I35" s="1731"/>
      <c r="J35" s="1731"/>
      <c r="K35" s="1731"/>
      <c r="L35" s="1731"/>
    </row>
    <row r="36" spans="1:17" ht="15" customHeight="1" x14ac:dyDescent="0.2"/>
    <row r="768" spans="6:6" x14ac:dyDescent="0.2">
      <c r="F768" s="1104" t="s">
        <v>1875</v>
      </c>
    </row>
  </sheetData>
  <protectedRanges>
    <protectedRange sqref="P25:Q25 P23 A24 L6:P8 B23:C24 N24:Q24 L23 E23 H6:H8 D24 M24:M25 G24:H24 L21:P22 M9:P20 H21:H22 F22 A25:K25" name="Range1"/>
    <protectedRange sqref="L9:L10 H9:H20 L12:L20" name="Range1_1"/>
  </protectedRanges>
  <mergeCells count="6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2:P34"/>
    <mergeCell ref="A35:L35"/>
    <mergeCell ref="G23:H24"/>
    <mergeCell ref="L23:M24"/>
    <mergeCell ref="P23:P24"/>
    <mergeCell ref="A26:C26"/>
    <mergeCell ref="A27:L27"/>
    <mergeCell ref="A28:L28"/>
    <mergeCell ref="A29:P31"/>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view="pageBreakPreview" zoomScaleNormal="100" zoomScaleSheetLayoutView="100" workbookViewId="0">
      <selection sqref="A1:R1"/>
    </sheetView>
  </sheetViews>
  <sheetFormatPr defaultColWidth="17.28515625" defaultRowHeight="12.75" x14ac:dyDescent="0.2"/>
  <cols>
    <col min="1" max="16384" width="17.28515625" style="1173"/>
  </cols>
  <sheetData>
    <row r="1" spans="1:19" ht="14.25" customHeight="1" x14ac:dyDescent="0.2">
      <c r="A1" s="1370" t="s">
        <v>1816</v>
      </c>
      <c r="B1" s="1370"/>
      <c r="C1" s="1370"/>
      <c r="D1" s="1370"/>
      <c r="E1" s="1370"/>
      <c r="F1" s="1370"/>
      <c r="G1" s="1370"/>
      <c r="H1" s="1370"/>
      <c r="I1" s="1370"/>
      <c r="J1" s="1370"/>
      <c r="K1" s="1370"/>
      <c r="L1" s="1370"/>
      <c r="M1" s="1370"/>
      <c r="N1" s="1370"/>
      <c r="O1" s="1370"/>
      <c r="P1" s="1370"/>
      <c r="Q1" s="1370"/>
      <c r="R1" s="1370"/>
      <c r="S1" s="1150"/>
    </row>
    <row r="2" spans="1:19" ht="14.25" x14ac:dyDescent="0.2">
      <c r="A2" s="1370" t="s">
        <v>1817</v>
      </c>
      <c r="B2" s="1370"/>
      <c r="C2" s="1370"/>
      <c r="D2" s="1370"/>
      <c r="E2" s="1370"/>
      <c r="F2" s="1370"/>
      <c r="G2" s="1370"/>
      <c r="H2" s="1370"/>
      <c r="I2" s="1370"/>
      <c r="J2" s="1370"/>
      <c r="K2" s="1370"/>
      <c r="L2" s="1370"/>
      <c r="M2" s="1370"/>
      <c r="N2" s="1370"/>
      <c r="O2" s="1370"/>
      <c r="P2" s="1370"/>
      <c r="Q2" s="1370"/>
      <c r="R2" s="1370"/>
      <c r="S2" s="1150"/>
    </row>
    <row r="3" spans="1:19" ht="14.25" x14ac:dyDescent="0.2">
      <c r="A3" s="1370"/>
      <c r="B3" s="1370"/>
      <c r="C3" s="1370"/>
      <c r="D3" s="1370"/>
      <c r="E3" s="1370"/>
      <c r="F3" s="1370"/>
      <c r="G3" s="1370"/>
      <c r="H3" s="1370"/>
      <c r="I3" s="1370"/>
      <c r="J3" s="1370"/>
      <c r="K3" s="1370"/>
      <c r="L3" s="1370"/>
      <c r="M3" s="1370"/>
      <c r="N3" s="1370"/>
      <c r="O3" s="1370"/>
      <c r="P3" s="1370"/>
      <c r="Q3" s="1370"/>
      <c r="R3" s="1370"/>
      <c r="S3" s="1150"/>
    </row>
    <row r="4" spans="1:19" ht="14.25" x14ac:dyDescent="0.2">
      <c r="A4" s="1370" t="s">
        <v>483</v>
      </c>
      <c r="B4" s="1370"/>
      <c r="C4" s="1370"/>
      <c r="D4" s="1370"/>
      <c r="E4" s="1370"/>
      <c r="F4" s="1370"/>
      <c r="G4" s="1370"/>
      <c r="H4" s="1370"/>
      <c r="I4" s="1370"/>
      <c r="J4" s="1370"/>
      <c r="K4" s="1370"/>
      <c r="L4" s="1370"/>
      <c r="M4" s="1370"/>
      <c r="N4" s="1370"/>
      <c r="O4" s="1370"/>
      <c r="P4" s="1370"/>
      <c r="Q4" s="1370"/>
      <c r="R4" s="1370"/>
      <c r="S4" s="1150"/>
    </row>
    <row r="5" spans="1:19" ht="14.25" x14ac:dyDescent="0.2">
      <c r="A5" s="1370" t="s">
        <v>797</v>
      </c>
      <c r="B5" s="1370"/>
      <c r="C5" s="1370"/>
      <c r="D5" s="1370"/>
      <c r="E5" s="1370"/>
      <c r="F5" s="1370"/>
      <c r="G5" s="1370"/>
      <c r="H5" s="1370"/>
      <c r="I5" s="1370"/>
      <c r="J5" s="1370"/>
      <c r="K5" s="1370"/>
      <c r="L5" s="1370"/>
      <c r="M5" s="1370"/>
      <c r="N5" s="1370"/>
      <c r="O5" s="1370"/>
      <c r="P5" s="1370"/>
      <c r="Q5" s="1370"/>
      <c r="R5" s="1370"/>
      <c r="S5" s="1150"/>
    </row>
    <row r="6" spans="1:19" ht="14.25" customHeight="1" x14ac:dyDescent="0.2">
      <c r="A6" s="1370" t="s">
        <v>1640</v>
      </c>
      <c r="B6" s="1370"/>
      <c r="C6" s="1370"/>
      <c r="D6" s="1370"/>
      <c r="E6" s="1370"/>
      <c r="F6" s="1370"/>
      <c r="G6" s="1370"/>
      <c r="H6" s="1370"/>
      <c r="I6" s="1370"/>
      <c r="J6" s="1370"/>
      <c r="K6" s="1370"/>
      <c r="L6" s="1370"/>
      <c r="M6" s="1370"/>
      <c r="N6" s="1370"/>
      <c r="O6" s="1370"/>
      <c r="P6" s="1370"/>
      <c r="Q6" s="1370"/>
      <c r="R6" s="1370"/>
      <c r="S6" s="1137"/>
    </row>
    <row r="7" spans="1:19" ht="14.25" x14ac:dyDescent="0.2">
      <c r="A7" s="1370" t="s">
        <v>1284</v>
      </c>
      <c r="B7" s="1370"/>
      <c r="C7" s="1370"/>
      <c r="D7" s="1370"/>
      <c r="E7" s="1370"/>
      <c r="F7" s="1370"/>
      <c r="G7" s="1370"/>
      <c r="H7" s="1370"/>
      <c r="I7" s="1370"/>
      <c r="J7" s="1370"/>
      <c r="K7" s="1370"/>
      <c r="L7" s="1370"/>
      <c r="M7" s="1370"/>
      <c r="N7" s="1370"/>
      <c r="O7" s="1370"/>
      <c r="P7" s="1370"/>
      <c r="Q7" s="1370"/>
      <c r="R7" s="1370"/>
      <c r="S7" s="1150"/>
    </row>
    <row r="8" spans="1:19" ht="14.25" x14ac:dyDescent="0.2">
      <c r="A8" s="1370" t="s">
        <v>1286</v>
      </c>
      <c r="B8" s="1370"/>
      <c r="C8" s="1370"/>
      <c r="D8" s="1370"/>
      <c r="E8" s="1370"/>
      <c r="F8" s="1370"/>
      <c r="G8" s="1370"/>
      <c r="H8" s="1370"/>
      <c r="I8" s="1370"/>
      <c r="J8" s="1370"/>
      <c r="K8" s="1370"/>
      <c r="L8" s="1370"/>
      <c r="M8" s="1370"/>
      <c r="N8" s="1370"/>
      <c r="O8" s="1370"/>
      <c r="P8" s="1370"/>
      <c r="Q8" s="1370"/>
      <c r="R8" s="1370"/>
      <c r="S8" s="1150"/>
    </row>
    <row r="9" spans="1:19" ht="14.25" x14ac:dyDescent="0.2">
      <c r="A9" s="1370" t="s">
        <v>1285</v>
      </c>
      <c r="B9" s="1370"/>
      <c r="C9" s="1370"/>
      <c r="D9" s="1370"/>
      <c r="E9" s="1370"/>
      <c r="F9" s="1370"/>
      <c r="G9" s="1370"/>
      <c r="H9" s="1370"/>
      <c r="I9" s="1370"/>
      <c r="J9" s="1370"/>
      <c r="K9" s="1370"/>
      <c r="L9" s="1370"/>
      <c r="M9" s="1370"/>
      <c r="N9" s="1370"/>
      <c r="O9" s="1370"/>
      <c r="P9" s="1370"/>
      <c r="Q9" s="1370"/>
      <c r="R9" s="1370"/>
      <c r="S9" s="1150"/>
    </row>
    <row r="10" spans="1:19" ht="14.25" x14ac:dyDescent="0.2">
      <c r="A10" s="1374" t="s">
        <v>1329</v>
      </c>
      <c r="B10" s="1374"/>
      <c r="C10" s="1374"/>
      <c r="D10" s="1374"/>
      <c r="E10" s="1374"/>
      <c r="F10" s="1374"/>
      <c r="G10" s="1374"/>
      <c r="H10" s="1374"/>
      <c r="I10" s="1374"/>
      <c r="J10" s="1374"/>
      <c r="K10" s="1374"/>
      <c r="L10" s="1374"/>
      <c r="M10" s="1374"/>
      <c r="N10" s="1374"/>
      <c r="O10" s="1374"/>
      <c r="P10" s="1374"/>
      <c r="Q10" s="1374"/>
      <c r="R10" s="1374"/>
      <c r="S10" s="1150"/>
    </row>
    <row r="11" spans="1:19" ht="14.25" x14ac:dyDescent="0.2">
      <c r="A11" s="1375" t="s">
        <v>482</v>
      </c>
      <c r="B11" s="1375"/>
      <c r="C11" s="1375"/>
      <c r="D11" s="1375"/>
      <c r="E11" s="1375"/>
      <c r="F11" s="1375"/>
      <c r="G11" s="1375"/>
      <c r="H11" s="1375"/>
      <c r="I11" s="1375"/>
      <c r="J11" s="1375"/>
      <c r="K11" s="1375"/>
      <c r="L11" s="1375"/>
      <c r="M11" s="1375"/>
      <c r="N11" s="1375"/>
      <c r="O11" s="1375"/>
      <c r="P11" s="1375"/>
      <c r="Q11" s="1375"/>
      <c r="R11" s="1375"/>
      <c r="S11" s="1150"/>
    </row>
    <row r="12" spans="1:19" ht="14.25" x14ac:dyDescent="0.2">
      <c r="A12" s="1370" t="s">
        <v>0</v>
      </c>
      <c r="B12" s="1370"/>
      <c r="C12" s="1370"/>
      <c r="D12" s="1370"/>
      <c r="E12" s="1370"/>
      <c r="F12" s="1370"/>
      <c r="G12" s="1370"/>
      <c r="H12" s="1370"/>
      <c r="I12" s="1370"/>
      <c r="J12" s="1370"/>
      <c r="K12" s="1370"/>
      <c r="L12" s="1370"/>
      <c r="M12" s="1370"/>
      <c r="N12" s="1370"/>
      <c r="O12" s="1370"/>
      <c r="P12" s="1370"/>
      <c r="Q12" s="1370"/>
      <c r="R12" s="1370"/>
      <c r="S12" s="1150"/>
    </row>
    <row r="13" spans="1:19" ht="14.25" x14ac:dyDescent="0.2">
      <c r="A13" s="1370" t="s">
        <v>675</v>
      </c>
      <c r="B13" s="1370"/>
      <c r="C13" s="1370"/>
      <c r="D13" s="1370"/>
      <c r="E13" s="1370"/>
      <c r="F13" s="1370"/>
      <c r="G13" s="1370"/>
      <c r="H13" s="1370"/>
      <c r="I13" s="1370"/>
      <c r="J13" s="1370"/>
      <c r="K13" s="1370"/>
      <c r="L13" s="1370"/>
      <c r="M13" s="1370"/>
      <c r="N13" s="1370"/>
      <c r="O13" s="1370"/>
      <c r="P13" s="1370"/>
      <c r="Q13" s="1370"/>
      <c r="R13" s="1370"/>
      <c r="S13" s="1150"/>
    </row>
    <row r="14" spans="1:19" ht="14.25" x14ac:dyDescent="0.2">
      <c r="A14" s="1370" t="s">
        <v>1630</v>
      </c>
      <c r="B14" s="1370"/>
      <c r="C14" s="1370"/>
      <c r="D14" s="1370"/>
      <c r="E14" s="1370"/>
      <c r="F14" s="1370"/>
      <c r="G14" s="1370"/>
      <c r="H14" s="1370"/>
      <c r="I14" s="1370"/>
      <c r="J14" s="1370"/>
      <c r="K14" s="1370"/>
      <c r="L14" s="1370"/>
      <c r="M14" s="1370"/>
      <c r="N14" s="1370"/>
      <c r="O14" s="1370"/>
      <c r="P14" s="1370"/>
      <c r="Q14" s="1370"/>
      <c r="R14" s="1370"/>
      <c r="S14" s="1150"/>
    </row>
    <row r="15" spans="1:19" ht="14.25" x14ac:dyDescent="0.2">
      <c r="A15" s="1370" t="s">
        <v>1921</v>
      </c>
      <c r="B15" s="1370"/>
      <c r="C15" s="1370"/>
      <c r="D15" s="1370"/>
      <c r="E15" s="1370"/>
      <c r="F15" s="1370"/>
      <c r="G15" s="1370"/>
      <c r="H15" s="1370"/>
      <c r="I15" s="1370"/>
      <c r="J15" s="1370"/>
      <c r="K15" s="1370"/>
      <c r="L15" s="1370"/>
      <c r="M15" s="1370"/>
      <c r="N15" s="1370"/>
      <c r="O15" s="1370"/>
      <c r="P15" s="1370"/>
      <c r="Q15" s="1370"/>
      <c r="R15" s="1370"/>
      <c r="S15" s="1150"/>
    </row>
    <row r="16" spans="1:19" ht="14.25" x14ac:dyDescent="0.2">
      <c r="A16" s="1370"/>
      <c r="B16" s="1370"/>
      <c r="C16" s="1370"/>
      <c r="D16" s="1370"/>
      <c r="E16" s="1370"/>
      <c r="F16" s="1370"/>
      <c r="G16" s="1370"/>
      <c r="H16" s="1370"/>
      <c r="I16" s="1370"/>
      <c r="J16" s="1370"/>
      <c r="K16" s="1370"/>
      <c r="L16" s="1370"/>
      <c r="M16" s="1370"/>
      <c r="N16" s="1370"/>
      <c r="O16" s="1370"/>
      <c r="P16" s="1370"/>
      <c r="Q16" s="1370"/>
      <c r="R16" s="1370"/>
      <c r="S16" s="1150"/>
    </row>
    <row r="17" spans="1:19" ht="14.25" x14ac:dyDescent="0.2">
      <c r="A17" s="1370"/>
      <c r="B17" s="1370"/>
      <c r="C17" s="1370"/>
      <c r="D17" s="1370"/>
      <c r="E17" s="1370"/>
      <c r="F17" s="1370"/>
      <c r="G17" s="1370"/>
      <c r="H17" s="1370"/>
      <c r="I17" s="1370"/>
      <c r="J17" s="1370"/>
      <c r="K17" s="1370"/>
      <c r="L17" s="1370"/>
      <c r="M17" s="1370"/>
      <c r="N17" s="1370"/>
      <c r="O17" s="1370"/>
      <c r="P17" s="1370"/>
      <c r="Q17" s="1370"/>
      <c r="R17" s="1370"/>
      <c r="S17" s="1150"/>
    </row>
    <row r="18" spans="1:19" ht="14.25" x14ac:dyDescent="0.2">
      <c r="A18" s="1370" t="s">
        <v>1462</v>
      </c>
      <c r="B18" s="1370"/>
      <c r="C18" s="1370"/>
      <c r="D18" s="1370"/>
      <c r="E18" s="1370"/>
      <c r="F18" s="1370"/>
      <c r="G18" s="1370"/>
      <c r="H18" s="1370"/>
      <c r="I18" s="1370"/>
      <c r="J18" s="1370"/>
      <c r="K18" s="1370"/>
      <c r="L18" s="1370"/>
      <c r="M18" s="1370"/>
      <c r="N18" s="1370"/>
      <c r="O18" s="1370"/>
      <c r="P18" s="1370"/>
      <c r="Q18" s="1370"/>
      <c r="R18" s="1370"/>
      <c r="S18" s="1150"/>
    </row>
    <row r="19" spans="1:19" ht="14.25" x14ac:dyDescent="0.2">
      <c r="A19" s="1356" t="s">
        <v>1674</v>
      </c>
      <c r="B19" s="1356"/>
      <c r="C19" s="1356"/>
      <c r="D19" s="1356"/>
      <c r="E19" s="1356"/>
      <c r="F19" s="1356"/>
      <c r="G19" s="1356"/>
      <c r="H19" s="1356"/>
      <c r="I19" s="1356"/>
      <c r="J19" s="1356"/>
      <c r="K19" s="1356"/>
      <c r="L19" s="1356"/>
      <c r="M19" s="1356"/>
      <c r="N19" s="1356"/>
      <c r="O19" s="1356"/>
      <c r="P19" s="1356"/>
      <c r="Q19" s="1356"/>
      <c r="R19" s="1356"/>
      <c r="S19" s="1150"/>
    </row>
    <row r="20" spans="1:19" ht="14.25" x14ac:dyDescent="0.2">
      <c r="A20" s="1376" t="s">
        <v>1641</v>
      </c>
      <c r="B20" s="1376"/>
      <c r="C20" s="1376"/>
      <c r="D20" s="1376"/>
      <c r="E20" s="1376"/>
      <c r="F20" s="1376"/>
      <c r="G20" s="1376"/>
      <c r="H20" s="1376"/>
      <c r="I20" s="1376"/>
      <c r="J20" s="1376"/>
      <c r="K20" s="1376"/>
      <c r="L20" s="1376"/>
      <c r="M20" s="1376"/>
      <c r="N20" s="1376"/>
      <c r="O20" s="1376"/>
      <c r="P20" s="1376"/>
      <c r="Q20" s="1376"/>
      <c r="R20" s="1376"/>
      <c r="S20" s="1136"/>
    </row>
    <row r="21" spans="1:19" ht="14.25" x14ac:dyDescent="0.2">
      <c r="A21" s="1376" t="s">
        <v>1664</v>
      </c>
      <c r="B21" s="1376"/>
      <c r="C21" s="1376"/>
      <c r="D21" s="1376"/>
      <c r="E21" s="1376"/>
      <c r="F21" s="1376"/>
      <c r="G21" s="1376"/>
      <c r="H21" s="1376"/>
      <c r="I21" s="1376"/>
      <c r="J21" s="1376"/>
      <c r="K21" s="1376"/>
      <c r="L21" s="1376"/>
      <c r="M21" s="1376"/>
      <c r="N21" s="1376"/>
      <c r="O21" s="1376"/>
      <c r="P21" s="1376"/>
      <c r="Q21" s="1376"/>
      <c r="R21" s="1376"/>
      <c r="S21" s="1136"/>
    </row>
    <row r="22" spans="1:19" ht="14.25" x14ac:dyDescent="0.2">
      <c r="A22" s="1372" t="s">
        <v>1804</v>
      </c>
      <c r="B22" s="1372"/>
      <c r="C22" s="1372"/>
      <c r="D22" s="1372"/>
      <c r="E22" s="1372"/>
      <c r="F22" s="1372"/>
      <c r="G22" s="1372"/>
      <c r="H22" s="1372"/>
      <c r="I22" s="1372"/>
      <c r="J22" s="1372"/>
      <c r="K22" s="1372"/>
      <c r="L22" s="1372"/>
      <c r="M22" s="1372"/>
      <c r="N22" s="1372"/>
      <c r="O22" s="1372"/>
      <c r="P22" s="1372"/>
      <c r="Q22" s="1372"/>
      <c r="R22" s="1372"/>
      <c r="S22" s="1150"/>
    </row>
    <row r="23" spans="1:19" ht="14.25" x14ac:dyDescent="0.2">
      <c r="A23" s="1356" t="s">
        <v>1696</v>
      </c>
      <c r="B23" s="1356"/>
      <c r="C23" s="1356"/>
      <c r="D23" s="1356"/>
      <c r="E23" s="1356"/>
      <c r="F23" s="1356"/>
      <c r="G23" s="1356"/>
      <c r="H23" s="1356"/>
      <c r="I23" s="1356"/>
      <c r="J23" s="1356"/>
      <c r="K23" s="1356"/>
      <c r="L23" s="1356"/>
      <c r="M23" s="1356"/>
      <c r="N23" s="1356"/>
      <c r="O23" s="1356"/>
      <c r="P23" s="1356"/>
      <c r="Q23" s="1356"/>
      <c r="R23" s="1356"/>
      <c r="S23" s="1150"/>
    </row>
    <row r="24" spans="1:19" ht="14.25" customHeight="1" x14ac:dyDescent="0.2">
      <c r="A24" s="1370" t="s">
        <v>1803</v>
      </c>
      <c r="B24" s="1370"/>
      <c r="C24" s="1370"/>
      <c r="D24" s="1370"/>
      <c r="E24" s="1370"/>
      <c r="F24" s="1370"/>
      <c r="G24" s="1370"/>
      <c r="H24" s="1370"/>
      <c r="I24" s="1370"/>
      <c r="J24" s="1370"/>
      <c r="K24" s="1370"/>
      <c r="L24" s="1370"/>
      <c r="M24" s="1370"/>
      <c r="N24" s="1370"/>
      <c r="O24" s="1370"/>
      <c r="P24" s="1370"/>
      <c r="Q24" s="1370"/>
      <c r="R24" s="1370"/>
      <c r="S24" s="1150"/>
    </row>
    <row r="25" spans="1:19" ht="14.25" x14ac:dyDescent="0.2">
      <c r="A25" s="1356" t="s">
        <v>1809</v>
      </c>
      <c r="B25" s="1356"/>
      <c r="C25" s="1356"/>
      <c r="D25" s="1356"/>
      <c r="E25" s="1356"/>
      <c r="F25" s="1356"/>
      <c r="G25" s="1356"/>
      <c r="H25" s="1356"/>
      <c r="I25" s="1356"/>
      <c r="J25" s="1356"/>
      <c r="K25" s="1356"/>
      <c r="L25" s="1356"/>
      <c r="M25" s="1356"/>
      <c r="N25" s="1356"/>
      <c r="O25" s="1356"/>
      <c r="P25" s="1356"/>
      <c r="Q25" s="1356"/>
      <c r="R25" s="1356"/>
      <c r="S25" s="1150"/>
    </row>
    <row r="26" spans="1:19" ht="14.25" x14ac:dyDescent="0.2">
      <c r="A26" s="1370" t="s">
        <v>1866</v>
      </c>
      <c r="B26" s="1370"/>
      <c r="C26" s="1370"/>
      <c r="D26" s="1370"/>
      <c r="E26" s="1370"/>
      <c r="F26" s="1370"/>
      <c r="G26" s="1370"/>
      <c r="H26" s="1370"/>
      <c r="I26" s="1370"/>
      <c r="J26" s="1370"/>
      <c r="K26" s="1370"/>
      <c r="L26" s="1370"/>
      <c r="M26" s="1370"/>
      <c r="N26" s="1370"/>
      <c r="O26" s="1370"/>
      <c r="P26" s="1370"/>
      <c r="Q26" s="1370"/>
      <c r="R26" s="1370"/>
      <c r="S26" s="1150"/>
    </row>
    <row r="27" spans="1:19" ht="14.25" x14ac:dyDescent="0.2">
      <c r="A27" s="1370"/>
      <c r="B27" s="1370"/>
      <c r="C27" s="1370"/>
      <c r="D27" s="1370"/>
      <c r="E27" s="1370"/>
      <c r="F27" s="1370"/>
      <c r="G27" s="1370"/>
      <c r="H27" s="1370"/>
      <c r="I27" s="1370"/>
      <c r="J27" s="1370"/>
      <c r="K27" s="1370"/>
      <c r="L27" s="1370"/>
      <c r="M27" s="1370"/>
      <c r="N27" s="1370"/>
      <c r="O27" s="1370"/>
      <c r="P27" s="1370"/>
      <c r="Q27" s="1370"/>
      <c r="R27" s="1370"/>
      <c r="S27" s="1150"/>
    </row>
    <row r="28" spans="1:19" ht="14.25" x14ac:dyDescent="0.2">
      <c r="A28" s="1356" t="s">
        <v>1845</v>
      </c>
      <c r="B28" s="1356"/>
      <c r="C28" s="1356"/>
      <c r="D28" s="1356"/>
      <c r="E28" s="1356"/>
      <c r="F28" s="1356"/>
      <c r="G28" s="1356"/>
      <c r="H28" s="1356"/>
      <c r="I28" s="1356"/>
      <c r="J28" s="1356"/>
      <c r="K28" s="1356"/>
      <c r="L28" s="1356"/>
      <c r="M28" s="1356"/>
      <c r="N28" s="1356"/>
      <c r="O28" s="1356"/>
      <c r="P28" s="1356"/>
      <c r="Q28" s="1356"/>
      <c r="R28" s="1356"/>
      <c r="S28" s="1150"/>
    </row>
    <row r="29" spans="1:19" ht="14.25" x14ac:dyDescent="0.2">
      <c r="A29" s="1370" t="s">
        <v>1867</v>
      </c>
      <c r="B29" s="1370"/>
      <c r="C29" s="1370"/>
      <c r="D29" s="1370"/>
      <c r="E29" s="1370"/>
      <c r="F29" s="1370"/>
      <c r="G29" s="1370"/>
      <c r="H29" s="1370"/>
      <c r="I29" s="1370"/>
      <c r="J29" s="1370"/>
      <c r="K29" s="1370"/>
      <c r="L29" s="1370"/>
      <c r="M29" s="1370"/>
      <c r="N29" s="1370"/>
      <c r="O29" s="1370"/>
      <c r="P29" s="1370"/>
      <c r="Q29" s="1370"/>
      <c r="R29" s="1370"/>
      <c r="S29" s="1150"/>
    </row>
    <row r="30" spans="1:19" ht="14.25" x14ac:dyDescent="0.2">
      <c r="A30" s="1370"/>
      <c r="B30" s="1370"/>
      <c r="C30" s="1370"/>
      <c r="D30" s="1370"/>
      <c r="E30" s="1370"/>
      <c r="F30" s="1370"/>
      <c r="G30" s="1370"/>
      <c r="H30" s="1370"/>
      <c r="I30" s="1370"/>
      <c r="J30" s="1370"/>
      <c r="K30" s="1370"/>
      <c r="L30" s="1370"/>
      <c r="M30" s="1370"/>
      <c r="N30" s="1370"/>
      <c r="O30" s="1370"/>
      <c r="P30" s="1370"/>
      <c r="Q30" s="1370"/>
      <c r="R30" s="1370"/>
      <c r="S30" s="1150"/>
    </row>
    <row r="31" spans="1:19" ht="14.25" customHeight="1" x14ac:dyDescent="0.2">
      <c r="A31" s="1374" t="s">
        <v>1975</v>
      </c>
      <c r="B31" s="1374"/>
      <c r="C31" s="1374"/>
      <c r="D31" s="1374"/>
      <c r="E31" s="1374"/>
      <c r="F31" s="1374"/>
      <c r="G31" s="1374"/>
      <c r="H31" s="1374"/>
      <c r="I31" s="1374"/>
      <c r="J31" s="1374"/>
      <c r="K31" s="1374"/>
      <c r="L31" s="1374"/>
      <c r="M31" s="1374"/>
      <c r="N31" s="1374"/>
      <c r="O31" s="1374"/>
      <c r="P31" s="1374"/>
      <c r="Q31" s="1374"/>
      <c r="R31" s="1374"/>
      <c r="S31" s="1150"/>
    </row>
    <row r="32" spans="1:19" ht="14.25" x14ac:dyDescent="0.2">
      <c r="A32" s="1374"/>
      <c r="B32" s="1374"/>
      <c r="C32" s="1374"/>
      <c r="D32" s="1374"/>
      <c r="E32" s="1374"/>
      <c r="F32" s="1374"/>
      <c r="G32" s="1374"/>
      <c r="H32" s="1374"/>
      <c r="I32" s="1374"/>
      <c r="J32" s="1374"/>
      <c r="K32" s="1374"/>
      <c r="L32" s="1374"/>
      <c r="M32" s="1374"/>
      <c r="N32" s="1374"/>
      <c r="O32" s="1374"/>
      <c r="P32" s="1374"/>
      <c r="Q32" s="1374"/>
      <c r="R32" s="1374"/>
      <c r="S32" s="1150"/>
    </row>
    <row r="33" spans="1:19" ht="14.25" x14ac:dyDescent="0.2">
      <c r="A33" s="1374"/>
      <c r="B33" s="1374"/>
      <c r="C33" s="1374"/>
      <c r="D33" s="1374"/>
      <c r="E33" s="1374"/>
      <c r="F33" s="1374"/>
      <c r="G33" s="1374"/>
      <c r="H33" s="1374"/>
      <c r="I33" s="1374"/>
      <c r="J33" s="1374"/>
      <c r="K33" s="1374"/>
      <c r="L33" s="1374"/>
      <c r="M33" s="1374"/>
      <c r="N33" s="1374"/>
      <c r="O33" s="1374"/>
      <c r="P33" s="1374"/>
      <c r="Q33" s="1374"/>
      <c r="R33" s="1374"/>
      <c r="S33" s="1150"/>
    </row>
    <row r="34" spans="1:19" ht="14.25" x14ac:dyDescent="0.2">
      <c r="A34" s="1374"/>
      <c r="B34" s="1374"/>
      <c r="C34" s="1374"/>
      <c r="D34" s="1374"/>
      <c r="E34" s="1374"/>
      <c r="F34" s="1374"/>
      <c r="G34" s="1374"/>
      <c r="H34" s="1374"/>
      <c r="I34" s="1374"/>
      <c r="J34" s="1374"/>
      <c r="K34" s="1374"/>
      <c r="L34" s="1374"/>
      <c r="M34" s="1374"/>
      <c r="N34" s="1374"/>
      <c r="O34" s="1374"/>
      <c r="P34" s="1374"/>
      <c r="Q34" s="1374"/>
      <c r="R34" s="1374"/>
      <c r="S34" s="1150"/>
    </row>
    <row r="35" spans="1:19" s="1245" customFormat="1" ht="14.25" x14ac:dyDescent="0.2">
      <c r="A35" s="1374"/>
      <c r="B35" s="1374"/>
      <c r="C35" s="1374"/>
      <c r="D35" s="1374"/>
      <c r="E35" s="1374"/>
      <c r="F35" s="1374"/>
      <c r="G35" s="1374"/>
      <c r="H35" s="1374"/>
      <c r="I35" s="1374"/>
      <c r="J35" s="1374"/>
      <c r="K35" s="1374"/>
      <c r="L35" s="1374"/>
      <c r="M35" s="1374"/>
      <c r="N35" s="1374"/>
      <c r="O35" s="1374"/>
      <c r="P35" s="1374"/>
      <c r="Q35" s="1374"/>
      <c r="R35" s="1374"/>
      <c r="S35" s="1244"/>
    </row>
    <row r="36" spans="1:19" ht="14.25" x14ac:dyDescent="0.2">
      <c r="A36" s="1370" t="s">
        <v>1920</v>
      </c>
      <c r="B36" s="1370"/>
      <c r="C36" s="1370"/>
      <c r="D36" s="1370"/>
      <c r="E36" s="1370"/>
      <c r="F36" s="1370"/>
      <c r="G36" s="1370"/>
      <c r="H36" s="1370"/>
      <c r="I36" s="1370"/>
      <c r="J36" s="1370"/>
      <c r="K36" s="1370"/>
      <c r="L36" s="1370"/>
      <c r="M36" s="1370"/>
      <c r="N36" s="1370"/>
      <c r="O36" s="1370"/>
      <c r="P36" s="1370"/>
      <c r="Q36" s="1370"/>
      <c r="R36" s="1370"/>
      <c r="S36" s="1150"/>
    </row>
    <row r="37" spans="1:19" ht="14.25" x14ac:dyDescent="0.2">
      <c r="A37" s="1370"/>
      <c r="B37" s="1370"/>
      <c r="C37" s="1370"/>
      <c r="D37" s="1370"/>
      <c r="E37" s="1370"/>
      <c r="F37" s="1370"/>
      <c r="G37" s="1370"/>
      <c r="H37" s="1370"/>
      <c r="I37" s="1370"/>
      <c r="J37" s="1370"/>
      <c r="K37" s="1370"/>
      <c r="L37" s="1370"/>
      <c r="M37" s="1370"/>
      <c r="N37" s="1370"/>
      <c r="O37" s="1370"/>
      <c r="P37" s="1370"/>
      <c r="Q37" s="1370"/>
      <c r="R37" s="1370"/>
      <c r="S37" s="1150"/>
    </row>
    <row r="38" spans="1:19" ht="14.25" x14ac:dyDescent="0.2">
      <c r="A38" s="1371" t="s">
        <v>1903</v>
      </c>
      <c r="B38" s="1371"/>
      <c r="C38" s="1371"/>
      <c r="D38" s="1371"/>
      <c r="E38" s="1371"/>
      <c r="F38" s="1371"/>
      <c r="G38" s="1371"/>
      <c r="H38" s="1371"/>
      <c r="I38" s="1371"/>
      <c r="J38" s="1371"/>
      <c r="K38" s="1371"/>
      <c r="L38" s="1371"/>
      <c r="M38" s="1371"/>
      <c r="N38" s="1371"/>
      <c r="O38" s="1371"/>
      <c r="P38" s="1371"/>
      <c r="Q38" s="1371"/>
      <c r="R38" s="1371"/>
    </row>
    <row r="39" spans="1:19" ht="14.25" customHeight="1" x14ac:dyDescent="0.2">
      <c r="A39" s="1373" t="s">
        <v>1906</v>
      </c>
      <c r="B39" s="1373"/>
      <c r="C39" s="1373"/>
      <c r="D39" s="1373"/>
      <c r="E39" s="1373"/>
      <c r="F39" s="1373"/>
      <c r="G39" s="1373"/>
      <c r="H39" s="1373"/>
      <c r="I39" s="1373"/>
      <c r="J39" s="1373"/>
      <c r="K39" s="1373"/>
      <c r="L39" s="1373"/>
      <c r="M39" s="1373"/>
      <c r="N39" s="1373"/>
      <c r="O39" s="1373"/>
      <c r="P39" s="1373"/>
      <c r="Q39" s="1373"/>
      <c r="R39" s="1373"/>
    </row>
    <row r="40" spans="1:19" x14ac:dyDescent="0.2">
      <c r="A40" s="1373"/>
      <c r="B40" s="1373"/>
      <c r="C40" s="1373"/>
      <c r="D40" s="1373"/>
      <c r="E40" s="1373"/>
      <c r="F40" s="1373"/>
      <c r="G40" s="1373"/>
      <c r="H40" s="1373"/>
      <c r="I40" s="1373"/>
      <c r="J40" s="1373"/>
      <c r="K40" s="1373"/>
      <c r="L40" s="1373"/>
      <c r="M40" s="1373"/>
      <c r="N40" s="1373"/>
      <c r="O40" s="1373"/>
      <c r="P40" s="1373"/>
      <c r="Q40" s="1373"/>
      <c r="R40" s="1373"/>
    </row>
    <row r="41" spans="1:19" ht="14.25" x14ac:dyDescent="0.2">
      <c r="A41" s="1371" t="s">
        <v>1947</v>
      </c>
      <c r="B41" s="1371"/>
      <c r="C41" s="1371"/>
      <c r="D41" s="1371"/>
      <c r="E41" s="1371"/>
      <c r="F41" s="1371"/>
      <c r="G41" s="1371"/>
      <c r="H41" s="1371"/>
      <c r="I41" s="1371"/>
      <c r="J41" s="1371"/>
      <c r="K41" s="1371"/>
      <c r="L41" s="1371"/>
      <c r="M41" s="1371"/>
      <c r="N41" s="1371"/>
      <c r="O41" s="1371"/>
      <c r="P41" s="1371"/>
      <c r="Q41" s="1371"/>
      <c r="R41" s="1371"/>
    </row>
    <row r="42" spans="1:19" ht="14.25" customHeight="1" x14ac:dyDescent="0.2">
      <c r="A42" s="1370" t="s">
        <v>1966</v>
      </c>
      <c r="B42" s="1370"/>
      <c r="C42" s="1370"/>
      <c r="D42" s="1370"/>
      <c r="E42" s="1370"/>
      <c r="F42" s="1370"/>
      <c r="G42" s="1370"/>
      <c r="H42" s="1370"/>
      <c r="I42" s="1370"/>
      <c r="J42" s="1370"/>
      <c r="K42" s="1370"/>
      <c r="L42" s="1370"/>
      <c r="M42" s="1370"/>
      <c r="N42" s="1370"/>
      <c r="O42" s="1370"/>
      <c r="P42" s="1370"/>
      <c r="Q42" s="1370"/>
      <c r="R42" s="1370"/>
    </row>
    <row r="43" spans="1:19" ht="14.25" customHeight="1" x14ac:dyDescent="0.2">
      <c r="A43" s="1370"/>
      <c r="B43" s="1370"/>
      <c r="C43" s="1370"/>
      <c r="D43" s="1370"/>
      <c r="E43" s="1370"/>
      <c r="F43" s="1370"/>
      <c r="G43" s="1370"/>
      <c r="H43" s="1370"/>
      <c r="I43" s="1370"/>
      <c r="J43" s="1370"/>
      <c r="K43" s="1370"/>
      <c r="L43" s="1370"/>
      <c r="M43" s="1370"/>
      <c r="N43" s="1370"/>
      <c r="O43" s="1370"/>
      <c r="P43" s="1370"/>
      <c r="Q43" s="1370"/>
      <c r="R43" s="1370"/>
    </row>
  </sheetData>
  <protectedRanges>
    <protectedRange sqref="A27 I26:P26 R26 C27:R27 A30 I29:P29 R29 C30:R30 A43 I42:P42 R42 C43:R43" name="Range1_3"/>
    <protectedRange sqref="Q26 Q29 Q42" name="Range1_1_1"/>
    <protectedRange sqref="B27 B30 B43" name="Range1_4_2"/>
    <protectedRange sqref="A31:A33 C31:R33" name="Range1_3_1"/>
    <protectedRange sqref="B31:B33" name="Range1_4_2_1"/>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2:R43"/>
    <mergeCell ref="A28:R28"/>
    <mergeCell ref="A38:R38"/>
    <mergeCell ref="A22:R22"/>
    <mergeCell ref="A23:R23"/>
    <mergeCell ref="A24:R24"/>
    <mergeCell ref="A25:R25"/>
    <mergeCell ref="A26:R27"/>
    <mergeCell ref="A41:R41"/>
    <mergeCell ref="A39:R40"/>
    <mergeCell ref="A36:R37"/>
    <mergeCell ref="A31:R35"/>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243" customWidth="1"/>
    <col min="2" max="2" width="12.7109375" style="1240" customWidth="1"/>
    <col min="3" max="3" width="2.7109375" style="1240" customWidth="1"/>
    <col min="4" max="4" width="26.7109375" style="494" customWidth="1"/>
    <col min="5" max="5" width="30.85546875" style="1243" customWidth="1"/>
    <col min="6" max="6" width="28.7109375" style="496" customWidth="1"/>
    <col min="7" max="7" width="30.42578125" style="1239" customWidth="1"/>
    <col min="8" max="8" width="24.42578125" style="1239" customWidth="1"/>
    <col min="9" max="9" width="26" style="1243" customWidth="1"/>
    <col min="10" max="16384" width="9.140625" style="1243"/>
  </cols>
  <sheetData>
    <row r="1" spans="2:12" ht="15" x14ac:dyDescent="0.25">
      <c r="B1" s="1377" t="s">
        <v>1916</v>
      </c>
      <c r="C1" s="1377"/>
      <c r="D1" s="1377"/>
      <c r="E1" s="1377"/>
      <c r="F1" s="1377"/>
      <c r="G1" s="997"/>
      <c r="H1" s="997"/>
      <c r="I1" s="997"/>
    </row>
    <row r="2" spans="2:12" ht="15" x14ac:dyDescent="0.25">
      <c r="B2" s="1377" t="s">
        <v>1915</v>
      </c>
      <c r="C2" s="1377"/>
      <c r="D2" s="1377"/>
      <c r="E2" s="1377"/>
      <c r="F2" s="1377"/>
      <c r="G2" s="997"/>
      <c r="H2" s="997"/>
      <c r="I2" s="997"/>
    </row>
    <row r="3" spans="2:12" ht="15.75" thickBot="1" x14ac:dyDescent="0.3">
      <c r="B3" s="997"/>
      <c r="C3" s="998"/>
      <c r="D3" s="997"/>
      <c r="E3" s="997"/>
      <c r="F3" s="997"/>
      <c r="G3" s="997"/>
      <c r="H3" s="997"/>
    </row>
    <row r="4" spans="2:12" s="197" customFormat="1" ht="39.75" customHeight="1" x14ac:dyDescent="0.25">
      <c r="B4" s="1379" t="s">
        <v>2</v>
      </c>
      <c r="C4" s="1380"/>
      <c r="D4" s="996" t="s">
        <v>1969</v>
      </c>
      <c r="E4" s="995" t="s">
        <v>1914</v>
      </c>
      <c r="F4" s="994" t="s">
        <v>1970</v>
      </c>
    </row>
    <row r="5" spans="2:12" s="1242" customFormat="1" ht="30" customHeight="1" x14ac:dyDescent="0.2">
      <c r="B5" s="1000" t="s">
        <v>1917</v>
      </c>
      <c r="C5" s="1001">
        <v>1</v>
      </c>
      <c r="D5" s="1002">
        <v>4.1216621052775331</v>
      </c>
      <c r="E5" s="1003">
        <v>1500000000</v>
      </c>
      <c r="F5" s="1005">
        <f>D5*E5</f>
        <v>6182493157.9162998</v>
      </c>
      <c r="H5" s="197"/>
      <c r="I5" s="197"/>
    </row>
    <row r="6" spans="2:12" s="1242" customFormat="1" ht="30" customHeight="1" x14ac:dyDescent="0.2">
      <c r="B6" s="1237" t="s">
        <v>1946</v>
      </c>
      <c r="C6" s="1234">
        <v>2</v>
      </c>
      <c r="D6" s="1235">
        <v>3.8980000000000001</v>
      </c>
      <c r="E6" s="1236">
        <v>1108971857</v>
      </c>
      <c r="F6" s="1238">
        <v>4322726824.6037006</v>
      </c>
      <c r="H6" s="197"/>
      <c r="I6" s="197"/>
    </row>
    <row r="7" spans="2:12" s="1242" customFormat="1" ht="30" customHeight="1" thickBot="1" x14ac:dyDescent="0.25">
      <c r="B7" s="1246" t="s">
        <v>1972</v>
      </c>
      <c r="C7" s="1247">
        <v>3</v>
      </c>
      <c r="D7" s="1248"/>
      <c r="E7" s="1249"/>
      <c r="F7" s="1250"/>
      <c r="H7" s="197"/>
      <c r="I7" s="197"/>
    </row>
    <row r="8" spans="2:12" s="1242" customFormat="1" ht="30" customHeight="1" thickBot="1" x14ac:dyDescent="0.25">
      <c r="B8" s="993"/>
      <c r="C8" s="993"/>
      <c r="D8" s="992" t="s">
        <v>1913</v>
      </c>
      <c r="E8" s="1004">
        <f>SUM(F5:F6)</f>
        <v>10505219982.52</v>
      </c>
      <c r="F8" s="991"/>
      <c r="G8" s="990"/>
      <c r="H8" s="989"/>
      <c r="K8" s="197"/>
      <c r="L8" s="197"/>
    </row>
    <row r="9" spans="2:12" s="1242" customFormat="1" ht="15" thickTop="1" x14ac:dyDescent="0.2">
      <c r="C9" s="1241"/>
      <c r="E9" s="988"/>
      <c r="F9" s="197"/>
    </row>
    <row r="10" spans="2:12" s="1242" customFormat="1" x14ac:dyDescent="0.2">
      <c r="C10" s="1241"/>
      <c r="E10" s="988"/>
      <c r="F10" s="197"/>
    </row>
    <row r="11" spans="2:12" s="1242" customFormat="1" x14ac:dyDescent="0.2">
      <c r="B11" s="1378" t="s">
        <v>1948</v>
      </c>
      <c r="C11" s="1378"/>
      <c r="D11" s="1378"/>
      <c r="E11" s="1378"/>
      <c r="F11" s="1378"/>
      <c r="G11" s="1378"/>
      <c r="H11" s="1378"/>
      <c r="I11" s="1378"/>
    </row>
    <row r="12" spans="2:12" s="1242" customFormat="1" x14ac:dyDescent="0.2">
      <c r="B12" s="1378"/>
      <c r="C12" s="1378"/>
      <c r="D12" s="1378"/>
      <c r="E12" s="1378"/>
      <c r="F12" s="1378"/>
      <c r="G12" s="1378"/>
      <c r="H12" s="1378"/>
      <c r="I12" s="1378"/>
    </row>
    <row r="13" spans="2:12" s="1242" customFormat="1" x14ac:dyDescent="0.2">
      <c r="B13" s="1378" t="s">
        <v>1949</v>
      </c>
      <c r="C13" s="1378"/>
      <c r="D13" s="1378"/>
      <c r="E13" s="1378"/>
      <c r="F13" s="1378"/>
      <c r="G13" s="1378"/>
      <c r="H13" s="1378"/>
      <c r="I13" s="1378"/>
    </row>
    <row r="14" spans="2:12" s="1242" customFormat="1" x14ac:dyDescent="0.2">
      <c r="B14" s="1378"/>
      <c r="C14" s="1378"/>
      <c r="D14" s="1378"/>
      <c r="E14" s="1378"/>
      <c r="F14" s="1378"/>
      <c r="G14" s="1378"/>
      <c r="H14" s="1378"/>
      <c r="I14" s="1378"/>
    </row>
    <row r="15" spans="2:12" s="1242" customFormat="1" ht="14.25" customHeight="1" x14ac:dyDescent="0.2">
      <c r="B15" s="1378" t="s">
        <v>1973</v>
      </c>
      <c r="C15" s="1378"/>
      <c r="D15" s="1378"/>
      <c r="E15" s="1378"/>
      <c r="F15" s="1378"/>
      <c r="G15" s="1378"/>
      <c r="H15" s="1378"/>
      <c r="I15" s="1378"/>
    </row>
    <row r="16" spans="2:12" s="1242" customFormat="1" x14ac:dyDescent="0.2">
      <c r="B16" s="1378"/>
      <c r="C16" s="1378"/>
      <c r="D16" s="1378"/>
      <c r="E16" s="1378"/>
      <c r="F16" s="1378"/>
      <c r="G16" s="1378"/>
      <c r="H16" s="1378"/>
      <c r="I16" s="1378"/>
    </row>
    <row r="17" spans="2:9" ht="14.25" customHeight="1" x14ac:dyDescent="0.2">
      <c r="B17" s="1372" t="s">
        <v>1968</v>
      </c>
      <c r="C17" s="1372"/>
      <c r="D17" s="1372"/>
      <c r="E17" s="1372"/>
      <c r="F17" s="1372"/>
      <c r="G17" s="1372"/>
      <c r="H17" s="1372"/>
      <c r="I17" s="1372"/>
    </row>
    <row r="18" spans="2:9" x14ac:dyDescent="0.2">
      <c r="B18" s="1370" t="s">
        <v>1971</v>
      </c>
      <c r="C18" s="1370"/>
      <c r="D18" s="1370"/>
      <c r="E18" s="1370"/>
      <c r="F18" s="1370"/>
      <c r="G18" s="1370"/>
      <c r="H18" s="1370"/>
      <c r="I18" s="1370"/>
    </row>
    <row r="22" spans="2:9" ht="15" x14ac:dyDescent="0.25">
      <c r="E22" s="1081"/>
    </row>
    <row r="23" spans="2:9" x14ac:dyDescent="0.2">
      <c r="E23" s="1073"/>
      <c r="F23" s="1074"/>
      <c r="G23" s="1076"/>
    </row>
    <row r="24" spans="2:9" x14ac:dyDescent="0.2">
      <c r="G24" s="1075"/>
    </row>
    <row r="25" spans="2:9" ht="15" x14ac:dyDescent="0.25">
      <c r="E25" s="1082"/>
      <c r="F25" s="1074"/>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3" customWidth="1"/>
    <col min="2" max="2" width="12.140625" style="913" customWidth="1"/>
    <col min="3" max="3" width="12.85546875" style="913" customWidth="1"/>
    <col min="4" max="4" width="18.7109375" style="69" bestFit="1" customWidth="1"/>
    <col min="5" max="5" width="18.42578125" style="69" customWidth="1"/>
    <col min="6" max="6" width="26.42578125" style="913" customWidth="1"/>
    <col min="7" max="7" width="18.7109375" style="913" customWidth="1"/>
    <col min="8" max="8" width="12.5703125" style="17" customWidth="1"/>
    <col min="9" max="9" width="5" style="17" customWidth="1"/>
    <col min="10" max="10" width="16.7109375" style="913" customWidth="1"/>
    <col min="11" max="11" width="28.28515625" style="913" customWidth="1"/>
    <col min="12" max="12" width="19" style="913" customWidth="1"/>
    <col min="13" max="13" width="9" style="913" customWidth="1"/>
    <col min="14" max="14" width="4.28515625" style="913" customWidth="1"/>
    <col min="15" max="15" width="17.42578125" style="913" customWidth="1"/>
    <col min="16" max="16" width="6.85546875" style="913" customWidth="1"/>
    <col min="17" max="17" width="17.5703125" style="913" customWidth="1"/>
    <col min="18" max="18" width="18.42578125" style="913" customWidth="1"/>
    <col min="19" max="19" width="12.5703125" style="913" customWidth="1"/>
    <col min="20" max="20" width="17.5703125" style="913" customWidth="1"/>
    <col min="21" max="21" width="20.140625" style="913" bestFit="1" customWidth="1"/>
    <col min="22" max="22" width="19.7109375" style="913" customWidth="1"/>
    <col min="23" max="23" width="19" style="913" customWidth="1"/>
    <col min="24" max="16384" width="9.140625" style="913"/>
  </cols>
  <sheetData>
    <row r="1" spans="1:23" ht="15" x14ac:dyDescent="0.2">
      <c r="A1" s="1399" t="s">
        <v>582</v>
      </c>
      <c r="B1" s="1399"/>
      <c r="C1" s="1399"/>
      <c r="D1" s="1399"/>
      <c r="E1" s="1399"/>
      <c r="F1" s="1399"/>
      <c r="G1" s="1399"/>
      <c r="H1" s="1399"/>
      <c r="I1" s="1399"/>
      <c r="J1" s="1399"/>
      <c r="K1" s="1399"/>
      <c r="L1" s="1399"/>
      <c r="M1" s="1399"/>
      <c r="N1" s="1399"/>
      <c r="O1" s="1399"/>
      <c r="P1" s="1399"/>
      <c r="Q1" s="1399"/>
      <c r="R1" s="1399"/>
      <c r="S1" s="1399"/>
      <c r="T1" s="1399"/>
      <c r="U1" s="1399"/>
      <c r="V1" s="1399"/>
      <c r="W1" s="1399"/>
    </row>
    <row r="2" spans="1:23" ht="15" x14ac:dyDescent="0.2">
      <c r="A2" s="1399"/>
      <c r="B2" s="1399"/>
      <c r="C2" s="1399"/>
      <c r="D2" s="1399"/>
      <c r="E2" s="1399"/>
      <c r="F2" s="1399"/>
      <c r="G2" s="1399"/>
      <c r="H2" s="1399"/>
      <c r="I2" s="1399"/>
      <c r="J2" s="1399"/>
      <c r="K2" s="1399"/>
      <c r="L2" s="1399"/>
      <c r="M2" s="1399"/>
      <c r="N2" s="1399"/>
      <c r="O2" s="1399"/>
      <c r="P2" s="1399"/>
      <c r="Q2" s="1399"/>
      <c r="R2" s="1399"/>
      <c r="S2" s="1399"/>
      <c r="T2" s="1399"/>
      <c r="U2" s="1399"/>
      <c r="V2" s="1399"/>
      <c r="W2" s="1399"/>
    </row>
    <row r="3" spans="1:23" s="1400" customFormat="1" ht="15.75" thickBot="1" x14ac:dyDescent="0.3"/>
    <row r="4" spans="1:23" ht="15" customHeight="1" x14ac:dyDescent="0.2">
      <c r="A4" s="1401"/>
      <c r="B4" s="1404" t="s">
        <v>1618</v>
      </c>
      <c r="C4" s="1405"/>
      <c r="D4" s="1405"/>
      <c r="E4" s="1405"/>
      <c r="F4" s="1405"/>
      <c r="G4" s="1405"/>
      <c r="H4" s="1405"/>
      <c r="I4" s="1406"/>
      <c r="J4" s="1410" t="s">
        <v>1617</v>
      </c>
      <c r="K4" s="1411"/>
      <c r="L4" s="1411"/>
      <c r="M4" s="1411"/>
      <c r="N4" s="1412"/>
      <c r="O4" s="1416" t="s">
        <v>1616</v>
      </c>
      <c r="P4" s="1417"/>
      <c r="Q4" s="1417"/>
      <c r="R4" s="1418"/>
      <c r="S4" s="1416" t="s">
        <v>1615</v>
      </c>
      <c r="T4" s="1417"/>
      <c r="U4" s="1417"/>
      <c r="V4" s="1417"/>
      <c r="W4" s="1418"/>
    </row>
    <row r="5" spans="1:23" x14ac:dyDescent="0.2">
      <c r="A5" s="1402"/>
      <c r="B5" s="1407"/>
      <c r="C5" s="1408"/>
      <c r="D5" s="1408"/>
      <c r="E5" s="1408"/>
      <c r="F5" s="1408"/>
      <c r="G5" s="1408"/>
      <c r="H5" s="1408"/>
      <c r="I5" s="1409"/>
      <c r="J5" s="1413"/>
      <c r="K5" s="1414"/>
      <c r="L5" s="1414"/>
      <c r="M5" s="1414"/>
      <c r="N5" s="1415"/>
      <c r="O5" s="1419"/>
      <c r="P5" s="1420"/>
      <c r="Q5" s="1420"/>
      <c r="R5" s="1421"/>
      <c r="S5" s="1419"/>
      <c r="T5" s="1420"/>
      <c r="U5" s="1420"/>
      <c r="V5" s="1420"/>
      <c r="W5" s="1421"/>
    </row>
    <row r="6" spans="1:23" ht="15" customHeight="1" x14ac:dyDescent="0.2">
      <c r="A6" s="1402"/>
      <c r="B6" s="1422" t="s">
        <v>1614</v>
      </c>
      <c r="C6" s="1422" t="s">
        <v>2</v>
      </c>
      <c r="D6" s="1381" t="s">
        <v>585</v>
      </c>
      <c r="E6" s="1384" t="s">
        <v>584</v>
      </c>
      <c r="F6" s="1387" t="s">
        <v>1613</v>
      </c>
      <c r="G6" s="1384" t="s">
        <v>1612</v>
      </c>
      <c r="H6" s="1390" t="s">
        <v>10</v>
      </c>
      <c r="I6" s="1391"/>
      <c r="J6" s="1396" t="s">
        <v>1348</v>
      </c>
      <c r="K6" s="1434" t="s">
        <v>1608</v>
      </c>
      <c r="L6" s="1434" t="s">
        <v>1612</v>
      </c>
      <c r="M6" s="1390" t="s">
        <v>10</v>
      </c>
      <c r="N6" s="1391"/>
      <c r="O6" s="1425" t="s">
        <v>1611</v>
      </c>
      <c r="P6" s="1437"/>
      <c r="Q6" s="1440" t="s">
        <v>1610</v>
      </c>
      <c r="R6" s="1425" t="s">
        <v>1609</v>
      </c>
      <c r="S6" s="1425" t="s">
        <v>2</v>
      </c>
      <c r="T6" s="1390" t="s">
        <v>1608</v>
      </c>
      <c r="U6" s="1428" t="s">
        <v>1607</v>
      </c>
      <c r="V6" s="1428" t="s">
        <v>1274</v>
      </c>
      <c r="W6" s="1431" t="s">
        <v>1606</v>
      </c>
    </row>
    <row r="7" spans="1:23" ht="15" customHeight="1" x14ac:dyDescent="0.2">
      <c r="A7" s="1402"/>
      <c r="B7" s="1423"/>
      <c r="C7" s="1423"/>
      <c r="D7" s="1382"/>
      <c r="E7" s="1385"/>
      <c r="F7" s="1388"/>
      <c r="G7" s="1385"/>
      <c r="H7" s="1392"/>
      <c r="I7" s="1393"/>
      <c r="J7" s="1397"/>
      <c r="K7" s="1435"/>
      <c r="L7" s="1435"/>
      <c r="M7" s="1392"/>
      <c r="N7" s="1393"/>
      <c r="O7" s="1426"/>
      <c r="P7" s="1438"/>
      <c r="Q7" s="1441"/>
      <c r="R7" s="1426"/>
      <c r="S7" s="1426"/>
      <c r="T7" s="1392"/>
      <c r="U7" s="1429"/>
      <c r="V7" s="1429"/>
      <c r="W7" s="1432"/>
    </row>
    <row r="8" spans="1:23" ht="15" thickBot="1" x14ac:dyDescent="0.25">
      <c r="A8" s="1403"/>
      <c r="B8" s="1424"/>
      <c r="C8" s="1424"/>
      <c r="D8" s="1383"/>
      <c r="E8" s="1386"/>
      <c r="F8" s="1389"/>
      <c r="G8" s="1386"/>
      <c r="H8" s="1394"/>
      <c r="I8" s="1395"/>
      <c r="J8" s="1398"/>
      <c r="K8" s="1436"/>
      <c r="L8" s="1436"/>
      <c r="M8" s="1394"/>
      <c r="N8" s="1395"/>
      <c r="O8" s="1427"/>
      <c r="P8" s="1439"/>
      <c r="Q8" s="1442"/>
      <c r="R8" s="1427"/>
      <c r="S8" s="1427"/>
      <c r="T8" s="1394"/>
      <c r="U8" s="1430"/>
      <c r="V8" s="1430"/>
      <c r="W8" s="1433"/>
    </row>
    <row r="9" spans="1:23" ht="28.5" x14ac:dyDescent="0.2">
      <c r="A9" s="1471" t="s">
        <v>1604</v>
      </c>
      <c r="B9" s="1450" t="s">
        <v>1602</v>
      </c>
      <c r="C9" s="170">
        <v>39811</v>
      </c>
      <c r="D9" s="932" t="s">
        <v>133</v>
      </c>
      <c r="E9" s="920" t="s">
        <v>1604</v>
      </c>
      <c r="F9" s="171" t="s">
        <v>593</v>
      </c>
      <c r="G9" s="687">
        <v>5000000000</v>
      </c>
      <c r="H9" s="751" t="s">
        <v>579</v>
      </c>
      <c r="I9" s="752"/>
      <c r="J9" s="753">
        <v>40177</v>
      </c>
      <c r="K9" s="754" t="s">
        <v>1760</v>
      </c>
      <c r="L9" s="180">
        <v>5000000000</v>
      </c>
      <c r="M9" s="755" t="s">
        <v>591</v>
      </c>
      <c r="N9" s="756"/>
      <c r="O9" s="757" t="s">
        <v>1604</v>
      </c>
      <c r="P9" s="758" t="s">
        <v>1759</v>
      </c>
      <c r="Q9" s="181" t="s">
        <v>1758</v>
      </c>
      <c r="R9" s="182">
        <v>5250000000</v>
      </c>
      <c r="S9" s="104"/>
      <c r="T9" s="103"/>
      <c r="U9" s="23"/>
      <c r="V9" s="102"/>
      <c r="W9" s="101"/>
    </row>
    <row r="10" spans="1:23" ht="28.5" x14ac:dyDescent="0.2">
      <c r="A10" s="1471"/>
      <c r="B10" s="1450"/>
      <c r="C10" s="1474">
        <v>39954</v>
      </c>
      <c r="D10" s="1475" t="s">
        <v>133</v>
      </c>
      <c r="E10" s="1476" t="s">
        <v>1604</v>
      </c>
      <c r="F10" s="1477" t="s">
        <v>1605</v>
      </c>
      <c r="G10" s="1463">
        <v>7500000000</v>
      </c>
      <c r="H10" s="1464" t="s">
        <v>579</v>
      </c>
      <c r="I10" s="1465">
        <v>22</v>
      </c>
      <c r="J10" s="1467">
        <v>40177</v>
      </c>
      <c r="K10" s="1469" t="s">
        <v>1761</v>
      </c>
      <c r="L10" s="1460">
        <v>3000000000</v>
      </c>
      <c r="M10" s="1443" t="s">
        <v>591</v>
      </c>
      <c r="N10" s="1445"/>
      <c r="O10" s="759" t="s">
        <v>1604</v>
      </c>
      <c r="P10" s="760" t="s">
        <v>1759</v>
      </c>
      <c r="Q10" s="169" t="s">
        <v>1758</v>
      </c>
      <c r="R10" s="183">
        <v>4875000000</v>
      </c>
      <c r="S10" s="67"/>
      <c r="T10" s="100"/>
      <c r="U10" s="3"/>
      <c r="V10" s="99"/>
      <c r="W10" s="98"/>
    </row>
    <row r="11" spans="1:23" ht="28.5" customHeight="1" x14ac:dyDescent="0.2">
      <c r="A11" s="1471"/>
      <c r="B11" s="1450"/>
      <c r="C11" s="1474"/>
      <c r="D11" s="1475"/>
      <c r="E11" s="1476"/>
      <c r="F11" s="1477"/>
      <c r="G11" s="1463"/>
      <c r="H11" s="1464"/>
      <c r="I11" s="1466"/>
      <c r="J11" s="1468"/>
      <c r="K11" s="1470"/>
      <c r="L11" s="1462"/>
      <c r="M11" s="1444"/>
      <c r="N11" s="1446"/>
      <c r="O11" s="761" t="s">
        <v>1604</v>
      </c>
      <c r="P11" s="760"/>
      <c r="Q11" s="169" t="s">
        <v>1599</v>
      </c>
      <c r="R11" s="1447">
        <v>0.56299999999999994</v>
      </c>
      <c r="S11" s="113"/>
      <c r="T11" s="109"/>
      <c r="U11" s="6"/>
      <c r="V11" s="110"/>
      <c r="W11" s="111"/>
    </row>
    <row r="12" spans="1:23" ht="28.5" customHeight="1" x14ac:dyDescent="0.2">
      <c r="A12" s="1471"/>
      <c r="B12" s="1450"/>
      <c r="C12" s="3"/>
      <c r="D12" s="3"/>
      <c r="E12" s="3"/>
      <c r="F12" s="3"/>
      <c r="G12" s="3"/>
      <c r="H12" s="913"/>
      <c r="I12" s="913"/>
      <c r="J12" s="762"/>
      <c r="K12" s="763"/>
      <c r="L12" s="95"/>
      <c r="M12" s="764"/>
      <c r="N12" s="765"/>
      <c r="O12" s="547" t="s">
        <v>1604</v>
      </c>
      <c r="P12" s="548">
        <v>3</v>
      </c>
      <c r="Q12" s="169" t="s">
        <v>1599</v>
      </c>
      <c r="R12" s="1448"/>
      <c r="S12" s="113"/>
      <c r="T12" s="109"/>
      <c r="U12" s="6"/>
      <c r="V12" s="110"/>
      <c r="W12" s="111"/>
    </row>
    <row r="13" spans="1:23" ht="28.5" customHeight="1" x14ac:dyDescent="0.2">
      <c r="A13" s="1471"/>
      <c r="B13" s="1450"/>
      <c r="C13" s="888">
        <v>40177</v>
      </c>
      <c r="D13" s="172" t="s">
        <v>133</v>
      </c>
      <c r="E13" s="919" t="s">
        <v>1604</v>
      </c>
      <c r="F13" s="173" t="s">
        <v>1764</v>
      </c>
      <c r="G13" s="174">
        <v>2540000000</v>
      </c>
      <c r="H13" s="885" t="s">
        <v>579</v>
      </c>
      <c r="I13" s="175"/>
      <c r="J13" s="762"/>
      <c r="K13" s="763"/>
      <c r="L13" s="95"/>
      <c r="M13" s="764"/>
      <c r="N13" s="765"/>
      <c r="O13" s="547"/>
      <c r="P13" s="548"/>
      <c r="Q13" s="169"/>
      <c r="R13" s="549"/>
      <c r="S13" s="67"/>
      <c r="T13" s="100"/>
      <c r="U13" s="3"/>
      <c r="V13" s="99"/>
      <c r="W13" s="98"/>
    </row>
    <row r="14" spans="1:23" ht="28.5" customHeight="1" thickBot="1" x14ac:dyDescent="0.25">
      <c r="A14" s="1472"/>
      <c r="B14" s="1473"/>
      <c r="C14" s="901">
        <v>40177</v>
      </c>
      <c r="D14" s="176" t="s">
        <v>133</v>
      </c>
      <c r="E14" s="177" t="s">
        <v>1604</v>
      </c>
      <c r="F14" s="178" t="s">
        <v>1605</v>
      </c>
      <c r="G14" s="179">
        <v>1250000000</v>
      </c>
      <c r="H14" s="747" t="s">
        <v>579</v>
      </c>
      <c r="I14" s="748">
        <v>22</v>
      </c>
      <c r="J14" s="766"/>
      <c r="K14" s="767"/>
      <c r="L14" s="686"/>
      <c r="M14" s="929"/>
      <c r="N14" s="768"/>
      <c r="O14" s="550"/>
      <c r="P14" s="548"/>
      <c r="Q14" s="169"/>
      <c r="R14" s="549"/>
      <c r="S14" s="911"/>
      <c r="T14" s="551"/>
      <c r="U14" s="411"/>
      <c r="V14" s="552"/>
      <c r="W14" s="553"/>
    </row>
    <row r="15" spans="1:23" ht="28.5" customHeight="1" thickBot="1" x14ac:dyDescent="0.25">
      <c r="A15" s="1449" t="s">
        <v>1603</v>
      </c>
      <c r="B15" s="1450" t="s">
        <v>1602</v>
      </c>
      <c r="C15" s="769">
        <v>39811</v>
      </c>
      <c r="D15" s="554" t="s">
        <v>133</v>
      </c>
      <c r="E15" s="933" t="s">
        <v>589</v>
      </c>
      <c r="F15" s="933" t="s">
        <v>590</v>
      </c>
      <c r="G15" s="687">
        <v>884024131</v>
      </c>
      <c r="H15" s="555" t="s">
        <v>579</v>
      </c>
      <c r="I15" s="556">
        <v>2</v>
      </c>
      <c r="J15" s="557">
        <v>39962</v>
      </c>
      <c r="K15" s="558" t="s">
        <v>1601</v>
      </c>
      <c r="L15" s="559">
        <v>884024131</v>
      </c>
      <c r="M15" s="560" t="s">
        <v>591</v>
      </c>
      <c r="N15" s="561">
        <v>3</v>
      </c>
      <c r="O15" s="749"/>
      <c r="P15" s="750"/>
      <c r="Q15" s="562"/>
      <c r="R15" s="563"/>
      <c r="S15" s="564"/>
      <c r="T15" s="565"/>
      <c r="U15" s="97"/>
      <c r="V15" s="566"/>
      <c r="W15" s="362"/>
    </row>
    <row r="16" spans="1:23" ht="28.5" customHeight="1" thickBot="1" x14ac:dyDescent="0.25">
      <c r="A16" s="1449"/>
      <c r="B16" s="1450"/>
      <c r="C16" s="900">
        <v>39813</v>
      </c>
      <c r="D16" s="904" t="s">
        <v>133</v>
      </c>
      <c r="E16" s="938" t="s">
        <v>589</v>
      </c>
      <c r="F16" s="938" t="s">
        <v>595</v>
      </c>
      <c r="G16" s="687">
        <v>13400000000</v>
      </c>
      <c r="H16" s="567" t="s">
        <v>579</v>
      </c>
      <c r="I16" s="568"/>
      <c r="J16" s="925">
        <v>40004</v>
      </c>
      <c r="K16" s="926" t="s">
        <v>1596</v>
      </c>
      <c r="L16" s="927">
        <v>13400000000</v>
      </c>
      <c r="M16" s="930" t="s">
        <v>591</v>
      </c>
      <c r="N16" s="770">
        <v>7</v>
      </c>
      <c r="O16" s="771"/>
      <c r="P16" s="772"/>
      <c r="Q16" s="919"/>
      <c r="R16" s="921"/>
      <c r="S16" s="564"/>
      <c r="T16" s="565"/>
      <c r="U16" s="97"/>
      <c r="V16" s="566"/>
      <c r="W16" s="362"/>
    </row>
    <row r="17" spans="1:23" ht="28.5" customHeight="1" thickTop="1" x14ac:dyDescent="0.2">
      <c r="A17" s="1449"/>
      <c r="B17" s="1450"/>
      <c r="C17" s="773">
        <v>39925</v>
      </c>
      <c r="D17" s="904" t="s">
        <v>133</v>
      </c>
      <c r="E17" s="938" t="s">
        <v>589</v>
      </c>
      <c r="F17" s="938" t="s">
        <v>595</v>
      </c>
      <c r="G17" s="174">
        <v>2000000000</v>
      </c>
      <c r="H17" s="569" t="s">
        <v>579</v>
      </c>
      <c r="I17" s="570">
        <v>4</v>
      </c>
      <c r="J17" s="774">
        <v>40004</v>
      </c>
      <c r="K17" s="775" t="s">
        <v>1596</v>
      </c>
      <c r="L17" s="571">
        <v>2000000000</v>
      </c>
      <c r="M17" s="764" t="s">
        <v>591</v>
      </c>
      <c r="N17" s="776">
        <v>7</v>
      </c>
      <c r="O17" s="777" t="s">
        <v>325</v>
      </c>
      <c r="P17" s="778" t="s">
        <v>1600</v>
      </c>
      <c r="Q17" s="572" t="s">
        <v>654</v>
      </c>
      <c r="R17" s="573">
        <v>2100000000</v>
      </c>
      <c r="S17" s="188"/>
      <c r="T17" s="3"/>
      <c r="U17" s="3"/>
      <c r="V17" s="3"/>
      <c r="W17" s="98"/>
    </row>
    <row r="18" spans="1:23" ht="28.5" customHeight="1" x14ac:dyDescent="0.2">
      <c r="A18" s="1449"/>
      <c r="B18" s="1450"/>
      <c r="C18" s="779">
        <v>39953</v>
      </c>
      <c r="D18" s="904" t="s">
        <v>133</v>
      </c>
      <c r="E18" s="938" t="s">
        <v>589</v>
      </c>
      <c r="F18" s="938" t="s">
        <v>595</v>
      </c>
      <c r="G18" s="174">
        <v>4000000000</v>
      </c>
      <c r="H18" s="569" t="s">
        <v>579</v>
      </c>
      <c r="I18" s="570">
        <v>5</v>
      </c>
      <c r="J18" s="774">
        <v>40004</v>
      </c>
      <c r="K18" s="775" t="s">
        <v>1596</v>
      </c>
      <c r="L18" s="571">
        <v>4000000000</v>
      </c>
      <c r="M18" s="764" t="s">
        <v>591</v>
      </c>
      <c r="N18" s="780">
        <v>7</v>
      </c>
      <c r="O18" s="781" t="s">
        <v>325</v>
      </c>
      <c r="P18" s="782" t="s">
        <v>1600</v>
      </c>
      <c r="Q18" s="574" t="s">
        <v>1599</v>
      </c>
      <c r="R18" s="549">
        <v>0.60799999999999998</v>
      </c>
      <c r="S18" s="575"/>
      <c r="T18" s="576"/>
      <c r="U18" s="97"/>
      <c r="V18" s="112"/>
      <c r="W18" s="96"/>
    </row>
    <row r="19" spans="1:23" ht="28.5" customHeight="1" x14ac:dyDescent="0.2">
      <c r="A19" s="1449"/>
      <c r="B19" s="1450"/>
      <c r="C19" s="1451">
        <v>39960</v>
      </c>
      <c r="D19" s="1454" t="s">
        <v>133</v>
      </c>
      <c r="E19" s="1457" t="s">
        <v>589</v>
      </c>
      <c r="F19" s="1457" t="s">
        <v>595</v>
      </c>
      <c r="G19" s="1460">
        <v>360624198</v>
      </c>
      <c r="H19" s="1267" t="s">
        <v>579</v>
      </c>
      <c r="I19" s="1465">
        <v>6</v>
      </c>
      <c r="J19" s="1467">
        <v>40004</v>
      </c>
      <c r="K19" s="1469" t="s">
        <v>1596</v>
      </c>
      <c r="L19" s="1502">
        <v>360624198</v>
      </c>
      <c r="M19" s="1443" t="s">
        <v>591</v>
      </c>
      <c r="N19" s="1486">
        <v>7</v>
      </c>
      <c r="O19" s="1489" t="s">
        <v>1598</v>
      </c>
      <c r="P19" s="1491" t="s">
        <v>1597</v>
      </c>
      <c r="Q19" s="1457" t="s">
        <v>590</v>
      </c>
      <c r="R19" s="1493">
        <v>7072488605</v>
      </c>
      <c r="S19" s="577">
        <v>40004</v>
      </c>
      <c r="T19" s="578" t="s">
        <v>1590</v>
      </c>
      <c r="U19" s="97">
        <v>360624198</v>
      </c>
      <c r="V19" s="114" t="s">
        <v>590</v>
      </c>
      <c r="W19" s="96">
        <v>6711864407</v>
      </c>
    </row>
    <row r="20" spans="1:23" ht="28.5" customHeight="1" x14ac:dyDescent="0.2">
      <c r="A20" s="1449"/>
      <c r="B20" s="1450"/>
      <c r="C20" s="1452"/>
      <c r="D20" s="1455"/>
      <c r="E20" s="1458"/>
      <c r="F20" s="1458"/>
      <c r="G20" s="1461"/>
      <c r="H20" s="1291"/>
      <c r="I20" s="1499"/>
      <c r="J20" s="1500"/>
      <c r="K20" s="1501"/>
      <c r="L20" s="1503"/>
      <c r="M20" s="1505"/>
      <c r="N20" s="1487"/>
      <c r="O20" s="1490"/>
      <c r="P20" s="1492"/>
      <c r="Q20" s="1458"/>
      <c r="R20" s="1494"/>
      <c r="S20" s="187">
        <v>40165</v>
      </c>
      <c r="T20" s="578" t="s">
        <v>1590</v>
      </c>
      <c r="U20" s="81">
        <v>1000000000</v>
      </c>
      <c r="V20" s="114" t="s">
        <v>590</v>
      </c>
      <c r="W20" s="96">
        <f>W19-U20</f>
        <v>5711864407</v>
      </c>
    </row>
    <row r="21" spans="1:23" ht="28.5" customHeight="1" x14ac:dyDescent="0.2">
      <c r="A21" s="1449"/>
      <c r="B21" s="1450"/>
      <c r="C21" s="1452"/>
      <c r="D21" s="1455"/>
      <c r="E21" s="1458"/>
      <c r="F21" s="1458"/>
      <c r="G21" s="1461"/>
      <c r="H21" s="1291"/>
      <c r="I21" s="1499"/>
      <c r="J21" s="1500"/>
      <c r="K21" s="1501"/>
      <c r="L21" s="1503"/>
      <c r="M21" s="1505"/>
      <c r="N21" s="1487"/>
      <c r="O21" s="1490"/>
      <c r="P21" s="1492"/>
      <c r="Q21" s="1458"/>
      <c r="R21" s="1494"/>
      <c r="S21" s="187">
        <v>40199</v>
      </c>
      <c r="T21" s="578" t="s">
        <v>1590</v>
      </c>
      <c r="U21" s="81">
        <v>35084421.25</v>
      </c>
      <c r="V21" s="114" t="s">
        <v>590</v>
      </c>
      <c r="W21" s="86">
        <v>5676779986</v>
      </c>
    </row>
    <row r="22" spans="1:23" ht="28.5" customHeight="1" x14ac:dyDescent="0.2">
      <c r="A22" s="1449"/>
      <c r="B22" s="1450"/>
      <c r="C22" s="1452"/>
      <c r="D22" s="1455"/>
      <c r="E22" s="1458"/>
      <c r="F22" s="1458"/>
      <c r="G22" s="1461"/>
      <c r="H22" s="1291"/>
      <c r="I22" s="1499"/>
      <c r="J22" s="1500"/>
      <c r="K22" s="1501"/>
      <c r="L22" s="1503"/>
      <c r="M22" s="1505"/>
      <c r="N22" s="1487"/>
      <c r="O22" s="1490"/>
      <c r="P22" s="1492"/>
      <c r="Q22" s="1458"/>
      <c r="R22" s="1494"/>
      <c r="S22" s="187">
        <v>40268</v>
      </c>
      <c r="T22" s="676" t="s">
        <v>1590</v>
      </c>
      <c r="U22" s="81">
        <v>1000000000</v>
      </c>
      <c r="V22" s="677" t="s">
        <v>590</v>
      </c>
      <c r="W22" s="86">
        <f>W21-U22</f>
        <v>4676779986</v>
      </c>
    </row>
    <row r="23" spans="1:23" ht="28.5" customHeight="1" x14ac:dyDescent="0.2">
      <c r="A23" s="1449"/>
      <c r="B23" s="1450"/>
      <c r="C23" s="1453"/>
      <c r="D23" s="1456"/>
      <c r="E23" s="1459"/>
      <c r="F23" s="1459"/>
      <c r="G23" s="1462"/>
      <c r="H23" s="1268"/>
      <c r="I23" s="1466"/>
      <c r="J23" s="1468"/>
      <c r="K23" s="1470"/>
      <c r="L23" s="1504"/>
      <c r="M23" s="1444"/>
      <c r="N23" s="1488"/>
      <c r="O23" s="1490"/>
      <c r="P23" s="1492"/>
      <c r="Q23" s="1458"/>
      <c r="R23" s="1494"/>
      <c r="S23" s="187">
        <v>40288</v>
      </c>
      <c r="T23" s="676" t="s">
        <v>1585</v>
      </c>
      <c r="U23" s="713">
        <v>4676779986</v>
      </c>
      <c r="V23" s="714" t="s">
        <v>1589</v>
      </c>
      <c r="W23" s="86">
        <v>0</v>
      </c>
    </row>
    <row r="24" spans="1:23" ht="28.5" customHeight="1" x14ac:dyDescent="0.2">
      <c r="A24" s="1449"/>
      <c r="B24" s="1450"/>
      <c r="C24" s="769">
        <v>39967</v>
      </c>
      <c r="D24" s="889" t="s">
        <v>133</v>
      </c>
      <c r="E24" s="933" t="s">
        <v>589</v>
      </c>
      <c r="F24" s="914" t="s">
        <v>595</v>
      </c>
      <c r="G24" s="936">
        <f>23027511395+7072488605</f>
        <v>30100000000</v>
      </c>
      <c r="H24" s="886" t="s">
        <v>579</v>
      </c>
      <c r="I24" s="690">
        <v>8</v>
      </c>
      <c r="J24" s="925">
        <v>40004</v>
      </c>
      <c r="K24" s="775" t="s">
        <v>1596</v>
      </c>
      <c r="L24" s="579">
        <v>22041706310</v>
      </c>
      <c r="M24" s="930" t="s">
        <v>591</v>
      </c>
      <c r="N24" s="780">
        <v>9</v>
      </c>
      <c r="O24" s="783"/>
      <c r="P24" s="784"/>
      <c r="Q24" s="580"/>
      <c r="R24" s="581"/>
      <c r="S24" s="582"/>
      <c r="T24" s="583"/>
      <c r="U24" s="81"/>
      <c r="V24" s="80"/>
      <c r="W24" s="584"/>
    </row>
    <row r="25" spans="1:23" ht="28.5" customHeight="1" thickBot="1" x14ac:dyDescent="0.25">
      <c r="A25" s="1449"/>
      <c r="B25" s="1450"/>
      <c r="C25" s="773"/>
      <c r="D25" s="900"/>
      <c r="E25" s="902"/>
      <c r="F25" s="939"/>
      <c r="G25" s="899"/>
      <c r="H25" s="785"/>
      <c r="I25" s="786"/>
      <c r="J25" s="787">
        <v>40004</v>
      </c>
      <c r="K25" s="788" t="s">
        <v>1595</v>
      </c>
      <c r="L25" s="585">
        <v>7072488605</v>
      </c>
      <c r="M25" s="789" t="s">
        <v>591</v>
      </c>
      <c r="N25" s="790">
        <v>9</v>
      </c>
      <c r="O25" s="791"/>
      <c r="P25" s="792"/>
      <c r="Q25" s="580"/>
      <c r="R25" s="581"/>
      <c r="S25" s="582"/>
      <c r="T25" s="586"/>
      <c r="U25" s="81"/>
      <c r="V25" s="80"/>
      <c r="W25" s="584"/>
    </row>
    <row r="26" spans="1:23" ht="28.5" customHeight="1" thickTop="1" thickBot="1" x14ac:dyDescent="0.25">
      <c r="A26" s="1449"/>
      <c r="B26" s="1450"/>
      <c r="C26" s="793"/>
      <c r="D26" s="901"/>
      <c r="E26" s="903"/>
      <c r="F26" s="587"/>
      <c r="G26" s="906"/>
      <c r="H26" s="747"/>
      <c r="I26" s="748"/>
      <c r="J26" s="794">
        <v>40004</v>
      </c>
      <c r="K26" s="795" t="s">
        <v>1594</v>
      </c>
      <c r="L26" s="588">
        <v>985805085</v>
      </c>
      <c r="M26" s="796" t="s">
        <v>591</v>
      </c>
      <c r="N26" s="797">
        <v>9</v>
      </c>
      <c r="O26" s="798" t="s">
        <v>1593</v>
      </c>
      <c r="P26" s="799"/>
      <c r="Q26" s="589" t="s">
        <v>590</v>
      </c>
      <c r="R26" s="590">
        <v>985805085</v>
      </c>
      <c r="S26" s="591"/>
      <c r="T26" s="592"/>
      <c r="U26" s="94"/>
      <c r="V26" s="93"/>
      <c r="W26" s="92"/>
    </row>
    <row r="27" spans="1:23" ht="28.5" customHeight="1" x14ac:dyDescent="0.2">
      <c r="A27" s="1495" t="s">
        <v>1591</v>
      </c>
      <c r="B27" s="1496" t="s">
        <v>1592</v>
      </c>
      <c r="C27" s="769">
        <v>39829</v>
      </c>
      <c r="D27" s="889" t="s">
        <v>133</v>
      </c>
      <c r="E27" s="593" t="s">
        <v>1591</v>
      </c>
      <c r="F27" s="594" t="s">
        <v>595</v>
      </c>
      <c r="G27" s="936">
        <v>1500000000</v>
      </c>
      <c r="H27" s="886" t="s">
        <v>579</v>
      </c>
      <c r="I27" s="690">
        <v>13</v>
      </c>
      <c r="J27" s="925"/>
      <c r="K27" s="800"/>
      <c r="L27" s="936"/>
      <c r="M27" s="930"/>
      <c r="N27" s="917"/>
      <c r="O27" s="801"/>
      <c r="P27" s="802"/>
      <c r="Q27" s="595"/>
      <c r="R27" s="581"/>
      <c r="S27" s="803">
        <v>39889</v>
      </c>
      <c r="T27" s="804" t="s">
        <v>1590</v>
      </c>
      <c r="U27" s="91">
        <v>3499054.95</v>
      </c>
      <c r="V27" s="90" t="s">
        <v>595</v>
      </c>
      <c r="W27" s="86">
        <v>1496500945</v>
      </c>
    </row>
    <row r="28" spans="1:23" ht="28.5" customHeight="1" x14ac:dyDescent="0.2">
      <c r="A28" s="1449"/>
      <c r="B28" s="1497"/>
      <c r="C28" s="773"/>
      <c r="D28" s="900"/>
      <c r="E28" s="596"/>
      <c r="F28" s="597"/>
      <c r="G28" s="899"/>
      <c r="H28" s="937"/>
      <c r="I28" s="746"/>
      <c r="J28" s="774"/>
      <c r="K28" s="805"/>
      <c r="L28" s="899"/>
      <c r="M28" s="764"/>
      <c r="N28" s="765"/>
      <c r="O28" s="806"/>
      <c r="P28" s="807"/>
      <c r="Q28" s="598"/>
      <c r="R28" s="599"/>
      <c r="S28" s="808">
        <v>39920</v>
      </c>
      <c r="T28" s="809" t="s">
        <v>1590</v>
      </c>
      <c r="U28" s="89">
        <v>31810122.109999999</v>
      </c>
      <c r="V28" s="939" t="s">
        <v>595</v>
      </c>
      <c r="W28" s="86">
        <v>1464690823</v>
      </c>
    </row>
    <row r="29" spans="1:23" ht="28.5" customHeight="1" x14ac:dyDescent="0.2">
      <c r="A29" s="1449"/>
      <c r="B29" s="1497"/>
      <c r="C29" s="769"/>
      <c r="D29" s="889"/>
      <c r="E29" s="600"/>
      <c r="F29" s="594"/>
      <c r="G29" s="936"/>
      <c r="H29" s="937"/>
      <c r="I29" s="746"/>
      <c r="J29" s="601"/>
      <c r="K29" s="805"/>
      <c r="L29" s="899"/>
      <c r="M29" s="764"/>
      <c r="N29" s="765"/>
      <c r="O29" s="806"/>
      <c r="P29" s="807"/>
      <c r="Q29" s="595"/>
      <c r="R29" s="581"/>
      <c r="S29" s="808">
        <v>39951</v>
      </c>
      <c r="T29" s="809" t="s">
        <v>1590</v>
      </c>
      <c r="U29" s="89">
        <v>51136083.810000002</v>
      </c>
      <c r="V29" s="939" t="s">
        <v>595</v>
      </c>
      <c r="W29" s="86">
        <v>1413554739</v>
      </c>
    </row>
    <row r="30" spans="1:23" ht="28.5" customHeight="1" x14ac:dyDescent="0.2">
      <c r="A30" s="1449"/>
      <c r="B30" s="1497"/>
      <c r="C30" s="769"/>
      <c r="D30" s="889"/>
      <c r="E30" s="600"/>
      <c r="F30" s="594"/>
      <c r="G30" s="936"/>
      <c r="H30" s="937"/>
      <c r="I30" s="746"/>
      <c r="J30" s="774"/>
      <c r="K30" s="805"/>
      <c r="L30" s="899"/>
      <c r="M30" s="764"/>
      <c r="N30" s="765"/>
      <c r="O30" s="806"/>
      <c r="P30" s="807"/>
      <c r="Q30" s="595"/>
      <c r="R30" s="581"/>
      <c r="S30" s="808">
        <v>39981</v>
      </c>
      <c r="T30" s="809" t="s">
        <v>1590</v>
      </c>
      <c r="U30" s="88">
        <v>44357709.980000004</v>
      </c>
      <c r="V30" s="87" t="s">
        <v>595</v>
      </c>
      <c r="W30" s="86">
        <v>1369197029</v>
      </c>
    </row>
    <row r="31" spans="1:23" ht="28.5" customHeight="1" x14ac:dyDescent="0.2">
      <c r="A31" s="1449"/>
      <c r="B31" s="1497"/>
      <c r="C31" s="810"/>
      <c r="D31" s="941"/>
      <c r="E31" s="602"/>
      <c r="F31" s="603"/>
      <c r="G31" s="935"/>
      <c r="H31" s="885"/>
      <c r="I31" s="923"/>
      <c r="J31" s="924"/>
      <c r="K31" s="811"/>
      <c r="L31" s="934"/>
      <c r="M31" s="928"/>
      <c r="N31" s="931"/>
      <c r="O31" s="812"/>
      <c r="P31" s="918"/>
      <c r="Q31" s="604"/>
      <c r="R31" s="922"/>
      <c r="S31" s="813">
        <v>40008</v>
      </c>
      <c r="T31" s="814" t="s">
        <v>1585</v>
      </c>
      <c r="U31" s="85">
        <v>1369197029.1500001</v>
      </c>
      <c r="V31" s="84" t="s">
        <v>1584</v>
      </c>
      <c r="W31" s="105">
        <v>0</v>
      </c>
    </row>
    <row r="32" spans="1:23" ht="28.5" customHeight="1" thickBot="1" x14ac:dyDescent="0.25">
      <c r="A32" s="1478"/>
      <c r="B32" s="1498"/>
      <c r="C32" s="793"/>
      <c r="D32" s="901"/>
      <c r="E32" s="903"/>
      <c r="F32" s="605"/>
      <c r="G32" s="906"/>
      <c r="H32" s="747"/>
      <c r="I32" s="748"/>
      <c r="J32" s="815"/>
      <c r="K32" s="816"/>
      <c r="L32" s="906"/>
      <c r="M32" s="817"/>
      <c r="N32" s="818"/>
      <c r="O32" s="819"/>
      <c r="P32" s="916"/>
      <c r="Q32" s="905"/>
      <c r="R32" s="741"/>
      <c r="S32" s="608">
        <v>40008</v>
      </c>
      <c r="T32" s="609" t="s">
        <v>1894</v>
      </c>
      <c r="U32" s="78">
        <v>15000000</v>
      </c>
      <c r="V32" s="83" t="s">
        <v>1589</v>
      </c>
      <c r="W32" s="820" t="s">
        <v>1583</v>
      </c>
    </row>
    <row r="33" spans="1:23" ht="28.5" customHeight="1" x14ac:dyDescent="0.2">
      <c r="A33" s="1449" t="s">
        <v>1944</v>
      </c>
      <c r="B33" s="1450" t="s">
        <v>1588</v>
      </c>
      <c r="C33" s="821">
        <v>39815</v>
      </c>
      <c r="D33" s="910" t="s">
        <v>133</v>
      </c>
      <c r="E33" s="907" t="s">
        <v>1586</v>
      </c>
      <c r="F33" s="822" t="s">
        <v>595</v>
      </c>
      <c r="G33" s="898">
        <v>4000000000</v>
      </c>
      <c r="H33" s="823" t="s">
        <v>579</v>
      </c>
      <c r="I33" s="824"/>
      <c r="J33" s="753">
        <v>39974</v>
      </c>
      <c r="K33" s="825" t="s">
        <v>1587</v>
      </c>
      <c r="L33" s="898">
        <v>500000000</v>
      </c>
      <c r="M33" s="755" t="s">
        <v>591</v>
      </c>
      <c r="N33" s="826">
        <v>19</v>
      </c>
      <c r="O33" s="827" t="s">
        <v>1586</v>
      </c>
      <c r="P33" s="828">
        <v>20</v>
      </c>
      <c r="Q33" s="942" t="s">
        <v>1901</v>
      </c>
      <c r="R33" s="880">
        <v>3500000000</v>
      </c>
      <c r="S33" s="881">
        <v>40312</v>
      </c>
      <c r="T33" s="1479" t="s">
        <v>1895</v>
      </c>
      <c r="U33" s="882">
        <v>1900000000</v>
      </c>
      <c r="V33" s="883" t="s">
        <v>1589</v>
      </c>
      <c r="W33" s="884" t="s">
        <v>1583</v>
      </c>
    </row>
    <row r="34" spans="1:23" ht="28.5" customHeight="1" x14ac:dyDescent="0.2">
      <c r="A34" s="1449"/>
      <c r="B34" s="1450"/>
      <c r="C34" s="831">
        <v>39932</v>
      </c>
      <c r="D34" s="889" t="s">
        <v>133</v>
      </c>
      <c r="E34" s="600" t="s">
        <v>1586</v>
      </c>
      <c r="F34" s="594" t="s">
        <v>595</v>
      </c>
      <c r="G34" s="611">
        <v>0</v>
      </c>
      <c r="H34" s="612" t="s">
        <v>1583</v>
      </c>
      <c r="I34" s="690">
        <v>14</v>
      </c>
      <c r="J34" s="774"/>
      <c r="K34" s="832"/>
      <c r="L34" s="899"/>
      <c r="M34" s="764"/>
      <c r="N34" s="833"/>
      <c r="O34" s="806"/>
      <c r="P34" s="807"/>
      <c r="Q34" s="598"/>
      <c r="R34" s="599"/>
      <c r="S34" s="613"/>
      <c r="T34" s="1480"/>
      <c r="U34" s="97"/>
      <c r="V34" s="614"/>
      <c r="W34" s="615"/>
    </row>
    <row r="35" spans="1:23" ht="28.5" customHeight="1" thickBot="1" x14ac:dyDescent="0.25">
      <c r="A35" s="1449"/>
      <c r="B35" s="1450"/>
      <c r="C35" s="12">
        <v>39932</v>
      </c>
      <c r="D35" s="901" t="s">
        <v>133</v>
      </c>
      <c r="E35" s="903" t="s">
        <v>1586</v>
      </c>
      <c r="F35" s="605" t="s">
        <v>595</v>
      </c>
      <c r="G35" s="906">
        <v>280130642</v>
      </c>
      <c r="H35" s="747" t="s">
        <v>579</v>
      </c>
      <c r="I35" s="616">
        <v>15</v>
      </c>
      <c r="J35" s="815"/>
      <c r="K35" s="816"/>
      <c r="L35" s="906"/>
      <c r="M35" s="817"/>
      <c r="N35" s="834"/>
      <c r="O35" s="915"/>
      <c r="P35" s="916"/>
      <c r="Q35" s="606"/>
      <c r="R35" s="607"/>
      <c r="S35" s="608">
        <v>40004</v>
      </c>
      <c r="T35" s="609" t="s">
        <v>1585</v>
      </c>
      <c r="U35" s="78">
        <v>280130642</v>
      </c>
      <c r="V35" s="943" t="s">
        <v>1589</v>
      </c>
      <c r="W35" s="82">
        <v>0</v>
      </c>
    </row>
    <row r="36" spans="1:23" ht="28.5" customHeight="1" x14ac:dyDescent="0.2">
      <c r="A36" s="1449"/>
      <c r="B36" s="1450"/>
      <c r="C36" s="769">
        <v>39934</v>
      </c>
      <c r="D36" s="889" t="s">
        <v>133</v>
      </c>
      <c r="E36" s="600" t="s">
        <v>1878</v>
      </c>
      <c r="F36" s="594" t="s">
        <v>595</v>
      </c>
      <c r="G36" s="936">
        <v>1888153580</v>
      </c>
      <c r="H36" s="886"/>
      <c r="I36" s="690">
        <v>16</v>
      </c>
      <c r="J36" s="925">
        <v>40298</v>
      </c>
      <c r="K36" s="1481" t="s">
        <v>1881</v>
      </c>
      <c r="L36" s="936">
        <v>-1888153580</v>
      </c>
      <c r="M36" s="930" t="s">
        <v>591</v>
      </c>
      <c r="N36" s="917">
        <v>23</v>
      </c>
      <c r="O36" s="829" t="s">
        <v>1882</v>
      </c>
      <c r="P36" s="802">
        <v>23</v>
      </c>
      <c r="Q36" s="933" t="s">
        <v>1879</v>
      </c>
      <c r="R36" s="742" t="s">
        <v>591</v>
      </c>
      <c r="S36" s="743">
        <v>40308</v>
      </c>
      <c r="T36" s="744" t="s">
        <v>1883</v>
      </c>
      <c r="U36" s="81">
        <v>30544528</v>
      </c>
      <c r="V36" s="933" t="s">
        <v>1879</v>
      </c>
      <c r="W36" s="584" t="s">
        <v>591</v>
      </c>
    </row>
    <row r="37" spans="1:23" ht="28.5" customHeight="1" thickBot="1" x14ac:dyDescent="0.25">
      <c r="A37" s="1449"/>
      <c r="B37" s="1450"/>
      <c r="C37" s="793">
        <v>39953</v>
      </c>
      <c r="D37" s="901" t="s">
        <v>133</v>
      </c>
      <c r="E37" s="903" t="s">
        <v>1878</v>
      </c>
      <c r="F37" s="605" t="s">
        <v>595</v>
      </c>
      <c r="G37" s="906">
        <v>0</v>
      </c>
      <c r="H37" s="747" t="s">
        <v>1583</v>
      </c>
      <c r="I37" s="616">
        <v>17</v>
      </c>
      <c r="J37" s="815"/>
      <c r="K37" s="1482"/>
      <c r="L37" s="906"/>
      <c r="M37" s="817"/>
      <c r="N37" s="818"/>
      <c r="O37" s="1483"/>
      <c r="P37" s="1484"/>
      <c r="Q37" s="606"/>
      <c r="R37" s="607"/>
      <c r="S37" s="617"/>
      <c r="T37" s="592"/>
      <c r="U37" s="78"/>
      <c r="V37" s="77"/>
      <c r="W37" s="106"/>
    </row>
    <row r="38" spans="1:23" ht="28.35" customHeight="1" x14ac:dyDescent="0.2">
      <c r="A38" s="1449"/>
      <c r="B38" s="1450"/>
      <c r="C38" s="769">
        <v>39960</v>
      </c>
      <c r="D38" s="889" t="s">
        <v>133</v>
      </c>
      <c r="E38" s="600" t="s">
        <v>1922</v>
      </c>
      <c r="F38" s="594" t="s">
        <v>1582</v>
      </c>
      <c r="G38" s="936">
        <v>6642000000</v>
      </c>
      <c r="H38" s="886" t="s">
        <v>591</v>
      </c>
      <c r="I38" s="690">
        <v>18</v>
      </c>
      <c r="J38" s="925">
        <v>39974</v>
      </c>
      <c r="K38" s="926" t="s">
        <v>1581</v>
      </c>
      <c r="L38" s="936">
        <v>0</v>
      </c>
      <c r="M38" s="930" t="s">
        <v>591</v>
      </c>
      <c r="N38" s="917"/>
      <c r="O38" s="829" t="s">
        <v>1580</v>
      </c>
      <c r="P38" s="830">
        <v>19</v>
      </c>
      <c r="Q38" s="933" t="s">
        <v>1901</v>
      </c>
      <c r="R38" s="581">
        <v>7142000000</v>
      </c>
      <c r="S38" s="610"/>
      <c r="T38" s="583"/>
      <c r="U38" s="81"/>
      <c r="V38" s="80"/>
      <c r="W38" s="79"/>
    </row>
    <row r="39" spans="1:23" ht="28.5" customHeight="1" thickBot="1" x14ac:dyDescent="0.25">
      <c r="A39" s="1478"/>
      <c r="B39" s="1473"/>
      <c r="C39" s="793"/>
      <c r="D39" s="901"/>
      <c r="E39" s="903"/>
      <c r="F39" s="605"/>
      <c r="G39" s="906"/>
      <c r="H39" s="747"/>
      <c r="I39" s="748"/>
      <c r="J39" s="815"/>
      <c r="K39" s="835"/>
      <c r="L39" s="906"/>
      <c r="M39" s="817"/>
      <c r="N39" s="818"/>
      <c r="O39" s="836" t="s">
        <v>1580</v>
      </c>
      <c r="P39" s="916"/>
      <c r="Q39" s="177" t="s">
        <v>1579</v>
      </c>
      <c r="R39" s="619">
        <v>9.9000000000000005E-2</v>
      </c>
      <c r="S39" s="617"/>
      <c r="T39" s="618"/>
      <c r="U39" s="78"/>
      <c r="V39" s="77"/>
      <c r="W39" s="76"/>
    </row>
    <row r="40" spans="1:23" ht="15" customHeight="1" x14ac:dyDescent="0.2">
      <c r="A40" s="837"/>
      <c r="B40" s="837"/>
      <c r="C40" s="838"/>
      <c r="D40" s="839"/>
      <c r="E40" s="840"/>
      <c r="F40" s="841"/>
      <c r="G40" s="842"/>
      <c r="H40" s="843"/>
      <c r="I40" s="843"/>
      <c r="J40" s="844"/>
      <c r="K40" s="845"/>
      <c r="L40" s="846"/>
      <c r="M40" s="847"/>
      <c r="N40" s="847"/>
      <c r="O40" s="845"/>
      <c r="P40" s="848"/>
      <c r="Q40" s="849"/>
      <c r="R40" s="850"/>
      <c r="S40" s="851"/>
      <c r="T40" s="852"/>
      <c r="U40" s="853"/>
      <c r="V40" s="854"/>
      <c r="W40" s="855"/>
    </row>
    <row r="41" spans="1:23" ht="30.75" customHeight="1" thickBot="1" x14ac:dyDescent="0.3">
      <c r="D41" s="11"/>
      <c r="E41" s="856"/>
      <c r="F41" s="894" t="s">
        <v>327</v>
      </c>
      <c r="G41" s="895">
        <f>SUM(G9:G38)</f>
        <v>81344932551</v>
      </c>
      <c r="K41" s="857"/>
      <c r="L41" s="75"/>
      <c r="M41" s="75"/>
      <c r="N41" s="894"/>
      <c r="O41" s="894"/>
      <c r="P41" s="894"/>
      <c r="Q41" s="894"/>
      <c r="R41" s="856"/>
      <c r="S41" s="856"/>
      <c r="T41" s="894" t="s">
        <v>1578</v>
      </c>
      <c r="U41" s="858">
        <f>SUM(U19:U39)-U32</f>
        <v>10783163775.25</v>
      </c>
    </row>
    <row r="42" spans="1:23" ht="30.75" customHeight="1" thickTop="1" thickBot="1" x14ac:dyDescent="0.3">
      <c r="D42" s="11"/>
      <c r="E42" s="11"/>
      <c r="F42" s="894"/>
      <c r="G42" s="74"/>
      <c r="L42" s="75"/>
      <c r="M42" s="75"/>
      <c r="N42" s="894"/>
      <c r="O42" s="856"/>
      <c r="P42" s="856"/>
      <c r="Q42" s="856"/>
      <c r="R42" s="643"/>
      <c r="S42" s="1485" t="s">
        <v>1896</v>
      </c>
      <c r="T42" s="1485"/>
      <c r="U42" s="859">
        <v>15000000</v>
      </c>
      <c r="V42" s="857"/>
      <c r="W42" s="860"/>
    </row>
    <row r="43" spans="1:23" ht="30.75" customHeight="1" thickTop="1" thickBot="1" x14ac:dyDescent="0.3">
      <c r="D43" s="11"/>
      <c r="E43" s="11"/>
      <c r="F43" s="894"/>
      <c r="G43" s="74"/>
      <c r="L43" s="1485" t="s">
        <v>1577</v>
      </c>
      <c r="M43" s="1485"/>
      <c r="N43" s="894"/>
      <c r="O43" s="1507">
        <f>G41-U41+L36-(R33-U33)</f>
        <v>67073615195.75</v>
      </c>
      <c r="P43" s="1508"/>
      <c r="Q43" s="894"/>
      <c r="R43" s="856"/>
      <c r="S43" s="856"/>
      <c r="T43" s="856"/>
      <c r="U43" s="74"/>
    </row>
    <row r="44" spans="1:23" ht="15" customHeight="1" thickTop="1" x14ac:dyDescent="0.25">
      <c r="A44" s="913" t="s">
        <v>1897</v>
      </c>
      <c r="D44" s="11"/>
      <c r="E44" s="11"/>
      <c r="F44" s="894"/>
      <c r="G44" s="74"/>
      <c r="L44" s="894"/>
      <c r="M44" s="894"/>
      <c r="N44" s="894"/>
      <c r="O44" s="894"/>
      <c r="P44" s="894"/>
      <c r="Q44" s="894"/>
      <c r="R44" s="856"/>
      <c r="S44" s="856"/>
      <c r="T44" s="856"/>
      <c r="U44" s="74"/>
    </row>
    <row r="45" spans="1:23" ht="15" customHeight="1" x14ac:dyDescent="0.25">
      <c r="D45" s="11"/>
      <c r="E45" s="11"/>
      <c r="F45" s="894"/>
      <c r="G45" s="74"/>
      <c r="L45" s="894"/>
      <c r="M45" s="894"/>
      <c r="N45" s="894"/>
      <c r="O45" s="894"/>
      <c r="P45" s="894"/>
      <c r="Q45" s="894"/>
      <c r="R45" s="856"/>
      <c r="S45" s="856"/>
      <c r="T45" s="856"/>
      <c r="U45" s="74"/>
    </row>
    <row r="46" spans="1:23" ht="15" customHeight="1" x14ac:dyDescent="0.2">
      <c r="A46" s="1506" t="s">
        <v>1576</v>
      </c>
      <c r="B46" s="1506"/>
      <c r="C46" s="1506"/>
      <c r="D46" s="1506"/>
      <c r="E46" s="1506"/>
      <c r="F46" s="1506"/>
      <c r="G46" s="1506"/>
      <c r="H46" s="1506"/>
      <c r="I46" s="1506"/>
      <c r="J46" s="1506"/>
      <c r="K46" s="1506"/>
      <c r="L46" s="1506"/>
      <c r="M46" s="1506"/>
      <c r="N46" s="1506"/>
      <c r="O46" s="1506"/>
      <c r="P46" s="1506"/>
      <c r="Q46" s="1506"/>
      <c r="R46" s="1506"/>
      <c r="S46" s="1506"/>
      <c r="T46" s="1506"/>
    </row>
    <row r="47" spans="1:23" s="1506" customFormat="1" ht="15" customHeight="1" x14ac:dyDescent="0.2">
      <c r="A47" s="1506" t="s">
        <v>1627</v>
      </c>
    </row>
    <row r="48" spans="1:23" ht="15" customHeight="1" x14ac:dyDescent="0.2">
      <c r="A48" s="1506" t="s">
        <v>1575</v>
      </c>
      <c r="B48" s="1506"/>
      <c r="C48" s="1506"/>
      <c r="D48" s="1506"/>
      <c r="E48" s="1506"/>
      <c r="F48" s="1506"/>
      <c r="G48" s="1506"/>
      <c r="H48" s="1506"/>
      <c r="I48" s="1506"/>
      <c r="J48" s="1506"/>
      <c r="K48" s="1506"/>
      <c r="L48" s="1506"/>
      <c r="M48" s="1506"/>
      <c r="N48" s="1506"/>
      <c r="O48" s="1506"/>
      <c r="P48" s="1506"/>
      <c r="Q48" s="1506"/>
      <c r="R48" s="1506"/>
      <c r="S48" s="1506"/>
      <c r="T48" s="1506"/>
      <c r="U48" s="1506"/>
      <c r="V48" s="1506"/>
      <c r="W48" s="1506"/>
    </row>
    <row r="49" spans="1:23" ht="14.25" customHeight="1" x14ac:dyDescent="0.2">
      <c r="A49" s="1506" t="s">
        <v>1628</v>
      </c>
      <c r="B49" s="1506"/>
      <c r="C49" s="1506"/>
      <c r="D49" s="1506"/>
      <c r="E49" s="1506"/>
      <c r="F49" s="1506"/>
      <c r="G49" s="1506"/>
      <c r="H49" s="1506"/>
      <c r="I49" s="1506"/>
      <c r="J49" s="1506"/>
      <c r="K49" s="1506"/>
      <c r="L49" s="1506"/>
      <c r="M49" s="1506"/>
      <c r="N49" s="1506"/>
      <c r="O49" s="1506"/>
      <c r="P49" s="1506"/>
      <c r="Q49" s="1506"/>
      <c r="R49" s="1506"/>
      <c r="S49" s="1506"/>
      <c r="T49" s="1506"/>
      <c r="U49" s="1506"/>
      <c r="V49" s="1506"/>
      <c r="W49" s="1506"/>
    </row>
    <row r="50" spans="1:23" s="1506" customFormat="1" ht="14.25" customHeight="1" x14ac:dyDescent="0.2">
      <c r="A50" s="1506" t="s">
        <v>1574</v>
      </c>
    </row>
    <row r="51" spans="1:23" ht="14.25" customHeight="1" x14ac:dyDescent="0.2">
      <c r="A51" s="1506" t="s">
        <v>1573</v>
      </c>
      <c r="B51" s="1506"/>
      <c r="C51" s="1506"/>
      <c r="D51" s="1506"/>
      <c r="E51" s="1506"/>
      <c r="F51" s="1506"/>
      <c r="G51" s="1506"/>
      <c r="H51" s="1506"/>
      <c r="I51" s="1506"/>
      <c r="J51" s="1506"/>
      <c r="K51" s="1506"/>
      <c r="L51" s="1506"/>
      <c r="M51" s="1506"/>
      <c r="N51" s="1506"/>
      <c r="O51" s="1506"/>
      <c r="P51" s="1506"/>
      <c r="Q51" s="1506"/>
      <c r="R51" s="1506"/>
      <c r="S51" s="1506"/>
      <c r="T51" s="1506"/>
      <c r="U51" s="1506"/>
      <c r="V51" s="1506"/>
      <c r="W51" s="1506"/>
    </row>
    <row r="52" spans="1:23" s="1506" customFormat="1" ht="15" customHeight="1" x14ac:dyDescent="0.2">
      <c r="A52" s="1506" t="s">
        <v>1898</v>
      </c>
    </row>
    <row r="53" spans="1:23" s="1506" customFormat="1" ht="15" customHeight="1" x14ac:dyDescent="0.2">
      <c r="A53" s="1506" t="s">
        <v>1572</v>
      </c>
    </row>
    <row r="54" spans="1:23" s="1506" customFormat="1" ht="15" customHeight="1" x14ac:dyDescent="0.2"/>
    <row r="55" spans="1:23" s="1506" customFormat="1" ht="15" customHeight="1" x14ac:dyDescent="0.2"/>
    <row r="56" spans="1:23" ht="15" customHeight="1" x14ac:dyDescent="0.2">
      <c r="A56" s="1506" t="s">
        <v>1571</v>
      </c>
      <c r="B56" s="1506"/>
      <c r="C56" s="1506"/>
      <c r="D56" s="1506"/>
      <c r="E56" s="1506"/>
      <c r="F56" s="1506"/>
      <c r="G56" s="1506"/>
      <c r="H56" s="1506"/>
      <c r="I56" s="1506"/>
      <c r="J56" s="1506"/>
      <c r="K56" s="1506"/>
      <c r="L56" s="1506"/>
      <c r="M56" s="1506"/>
      <c r="N56" s="1506"/>
      <c r="O56" s="1506"/>
      <c r="P56" s="1506"/>
      <c r="Q56" s="1506"/>
      <c r="R56" s="1506"/>
      <c r="S56" s="1506"/>
      <c r="T56" s="1506"/>
      <c r="U56" s="1506"/>
      <c r="V56" s="1506"/>
      <c r="W56" s="1506"/>
    </row>
    <row r="57" spans="1:23" ht="15" customHeight="1" x14ac:dyDescent="0.2">
      <c r="A57" s="1506" t="s">
        <v>1570</v>
      </c>
      <c r="B57" s="1506"/>
      <c r="C57" s="1506"/>
      <c r="D57" s="1506"/>
      <c r="E57" s="1506"/>
      <c r="F57" s="1506"/>
      <c r="G57" s="1506"/>
      <c r="H57" s="1506"/>
      <c r="I57" s="1506"/>
      <c r="J57" s="1506"/>
      <c r="K57" s="1506"/>
      <c r="L57" s="1506"/>
      <c r="M57" s="1506"/>
      <c r="N57" s="1506"/>
      <c r="O57" s="1506"/>
      <c r="P57" s="1506"/>
      <c r="Q57" s="1506"/>
      <c r="R57" s="1506"/>
      <c r="S57" s="1506"/>
      <c r="T57" s="1506"/>
    </row>
    <row r="58" spans="1:23" ht="15" customHeight="1" x14ac:dyDescent="0.2">
      <c r="A58" s="1509" t="s">
        <v>1766</v>
      </c>
      <c r="B58" s="1509"/>
      <c r="C58" s="1509"/>
      <c r="D58" s="1509"/>
      <c r="E58" s="1509"/>
      <c r="F58" s="1509"/>
      <c r="G58" s="1509"/>
      <c r="H58" s="1509"/>
      <c r="I58" s="1509"/>
      <c r="J58" s="1509"/>
      <c r="K58" s="1509"/>
      <c r="L58" s="1509"/>
      <c r="M58" s="1509"/>
      <c r="N58" s="1509"/>
      <c r="O58" s="1509"/>
      <c r="P58" s="1509"/>
      <c r="Q58" s="1509"/>
      <c r="R58" s="1509"/>
      <c r="S58" s="1509"/>
      <c r="T58" s="1509"/>
      <c r="U58" s="1509"/>
      <c r="V58" s="1509"/>
      <c r="W58" s="1509"/>
    </row>
    <row r="59" spans="1:23" ht="15" customHeight="1" x14ac:dyDescent="0.2">
      <c r="A59" s="1506" t="s">
        <v>1569</v>
      </c>
      <c r="B59" s="1506"/>
      <c r="C59" s="1506"/>
      <c r="D59" s="1506"/>
      <c r="E59" s="1506"/>
      <c r="F59" s="1506"/>
      <c r="G59" s="1506"/>
      <c r="H59" s="1506"/>
      <c r="I59" s="1506"/>
      <c r="J59" s="1506"/>
      <c r="K59" s="1506"/>
      <c r="L59" s="1506"/>
      <c r="M59" s="1506"/>
      <c r="N59" s="1506"/>
      <c r="O59" s="1506"/>
      <c r="P59" s="1506"/>
      <c r="Q59" s="1506"/>
      <c r="R59" s="1506"/>
      <c r="S59" s="1506"/>
      <c r="T59" s="1506"/>
    </row>
    <row r="60" spans="1:23" ht="15" customHeight="1" x14ac:dyDescent="0.2">
      <c r="A60" s="1506" t="s">
        <v>1568</v>
      </c>
      <c r="B60" s="1506"/>
      <c r="C60" s="1506"/>
      <c r="D60" s="1506"/>
      <c r="E60" s="1506"/>
      <c r="F60" s="1506"/>
      <c r="G60" s="1506"/>
      <c r="H60" s="1506"/>
      <c r="I60" s="1506"/>
      <c r="J60" s="1506"/>
      <c r="K60" s="1506"/>
      <c r="L60" s="1506"/>
      <c r="M60" s="1506"/>
      <c r="N60" s="1506"/>
      <c r="O60" s="1506"/>
      <c r="P60" s="1506"/>
      <c r="Q60" s="1506"/>
      <c r="R60" s="1506"/>
      <c r="S60" s="1506"/>
      <c r="T60" s="1506"/>
    </row>
    <row r="61" spans="1:23" ht="15" customHeight="1" x14ac:dyDescent="0.2">
      <c r="A61" s="1509" t="s">
        <v>1880</v>
      </c>
      <c r="B61" s="1509"/>
      <c r="C61" s="1509"/>
      <c r="D61" s="1509"/>
      <c r="E61" s="1509"/>
      <c r="F61" s="1509"/>
      <c r="G61" s="1509"/>
      <c r="H61" s="1509"/>
      <c r="I61" s="1509"/>
      <c r="J61" s="1509"/>
      <c r="K61" s="1509"/>
      <c r="L61" s="1509"/>
      <c r="M61" s="1509"/>
      <c r="N61" s="1509"/>
      <c r="O61" s="1509"/>
      <c r="P61" s="1509"/>
      <c r="Q61" s="1509"/>
      <c r="R61" s="1509"/>
      <c r="S61" s="1509"/>
      <c r="T61" s="1509"/>
      <c r="U61" s="1509"/>
      <c r="V61" s="1509"/>
      <c r="W61" s="1509"/>
    </row>
    <row r="62" spans="1:23" ht="15" customHeight="1" x14ac:dyDescent="0.2">
      <c r="A62" s="1506" t="s">
        <v>1567</v>
      </c>
      <c r="B62" s="1506"/>
      <c r="C62" s="1506"/>
      <c r="D62" s="1506"/>
      <c r="E62" s="1506"/>
      <c r="F62" s="1506"/>
      <c r="G62" s="1506"/>
      <c r="H62" s="1506"/>
      <c r="I62" s="1506"/>
      <c r="J62" s="1506"/>
      <c r="K62" s="1506"/>
      <c r="L62" s="1506"/>
      <c r="M62" s="1506"/>
      <c r="N62" s="1506"/>
      <c r="O62" s="1506"/>
      <c r="P62" s="1506"/>
      <c r="Q62" s="1506"/>
      <c r="R62" s="1506"/>
      <c r="S62" s="1506"/>
      <c r="T62" s="1506"/>
    </row>
    <row r="63" spans="1:23" ht="15" customHeight="1" x14ac:dyDescent="0.2">
      <c r="A63" s="1506" t="s">
        <v>1566</v>
      </c>
      <c r="B63" s="1506"/>
      <c r="C63" s="1506"/>
      <c r="D63" s="1506"/>
      <c r="E63" s="1506"/>
      <c r="F63" s="1506"/>
      <c r="G63" s="1506"/>
      <c r="H63" s="1506"/>
      <c r="I63" s="1506"/>
      <c r="J63" s="1506"/>
      <c r="K63" s="1506"/>
      <c r="L63" s="1506"/>
      <c r="M63" s="1506"/>
      <c r="N63" s="1506"/>
      <c r="O63" s="1506"/>
      <c r="P63" s="1506"/>
      <c r="Q63" s="1506"/>
      <c r="R63" s="1506"/>
      <c r="S63" s="1506"/>
      <c r="T63" s="1506"/>
      <c r="U63" s="1506"/>
      <c r="V63" s="1506"/>
    </row>
    <row r="64" spans="1:23" ht="15" customHeight="1" x14ac:dyDescent="0.2">
      <c r="A64" s="1509" t="s">
        <v>1626</v>
      </c>
      <c r="B64" s="1509"/>
      <c r="C64" s="1509"/>
      <c r="D64" s="1509"/>
      <c r="E64" s="1509"/>
      <c r="F64" s="1509"/>
      <c r="G64" s="1509"/>
      <c r="H64" s="1509"/>
      <c r="I64" s="1509"/>
      <c r="J64" s="1509"/>
      <c r="K64" s="1509"/>
      <c r="L64" s="1509"/>
      <c r="M64" s="1509"/>
      <c r="N64" s="1509"/>
      <c r="O64" s="1509"/>
      <c r="P64" s="1509"/>
      <c r="Q64" s="1509"/>
      <c r="R64" s="1509"/>
      <c r="S64" s="1509"/>
      <c r="T64" s="1509"/>
      <c r="U64" s="1509"/>
      <c r="V64" s="1509"/>
    </row>
    <row r="65" spans="1:23" ht="15" customHeight="1" x14ac:dyDescent="0.2">
      <c r="A65" s="1509"/>
      <c r="B65" s="1509"/>
      <c r="C65" s="1509"/>
      <c r="D65" s="1509"/>
      <c r="E65" s="1509"/>
      <c r="F65" s="1509"/>
      <c r="G65" s="1509"/>
      <c r="H65" s="1509"/>
      <c r="I65" s="1509"/>
      <c r="J65" s="1509"/>
      <c r="K65" s="1509"/>
      <c r="L65" s="1509"/>
      <c r="M65" s="1509"/>
      <c r="N65" s="1509"/>
      <c r="O65" s="1509"/>
      <c r="P65" s="1509"/>
      <c r="Q65" s="1509"/>
      <c r="R65" s="1509"/>
      <c r="S65" s="1509"/>
      <c r="T65" s="1509"/>
      <c r="U65" s="1509"/>
      <c r="V65" s="1509"/>
    </row>
    <row r="66" spans="1:23" ht="15" customHeight="1" x14ac:dyDescent="0.2">
      <c r="A66" s="1509" t="s">
        <v>1625</v>
      </c>
      <c r="B66" s="1509"/>
      <c r="C66" s="1509"/>
      <c r="D66" s="1509"/>
      <c r="E66" s="1509"/>
      <c r="F66" s="1509"/>
      <c r="G66" s="1509"/>
      <c r="H66" s="1509"/>
      <c r="I66" s="1509"/>
      <c r="J66" s="1509"/>
      <c r="K66" s="1509"/>
      <c r="L66" s="1509"/>
      <c r="M66" s="1509"/>
      <c r="N66" s="1509"/>
      <c r="O66" s="1509"/>
      <c r="P66" s="1509"/>
      <c r="Q66" s="1509"/>
      <c r="R66" s="1509"/>
      <c r="S66" s="1509"/>
      <c r="T66" s="1509"/>
      <c r="U66" s="1509"/>
      <c r="V66" s="1509"/>
    </row>
    <row r="67" spans="1:23" ht="15" customHeight="1" x14ac:dyDescent="0.2">
      <c r="A67" s="1509" t="s">
        <v>1565</v>
      </c>
      <c r="B67" s="1509"/>
      <c r="C67" s="1509"/>
      <c r="D67" s="1509"/>
      <c r="E67" s="1509"/>
      <c r="F67" s="1509"/>
      <c r="G67" s="1509"/>
      <c r="H67" s="1509"/>
      <c r="I67" s="1509"/>
      <c r="J67" s="1509"/>
      <c r="K67" s="1509"/>
      <c r="L67" s="1509"/>
      <c r="M67" s="1509"/>
      <c r="N67" s="1509"/>
      <c r="O67" s="1509"/>
      <c r="P67" s="1509"/>
      <c r="Q67" s="1509"/>
      <c r="R67" s="1509"/>
      <c r="S67" s="1509"/>
      <c r="T67" s="1509"/>
      <c r="U67" s="1509"/>
      <c r="V67" s="1509"/>
    </row>
    <row r="68" spans="1:23" ht="15" customHeight="1" x14ac:dyDescent="0.2">
      <c r="A68" s="1509"/>
      <c r="B68" s="1509"/>
      <c r="C68" s="1509"/>
      <c r="D68" s="1509"/>
      <c r="E68" s="1509"/>
      <c r="F68" s="1509"/>
      <c r="G68" s="1509"/>
      <c r="H68" s="1509"/>
      <c r="I68" s="1509"/>
      <c r="J68" s="1509"/>
      <c r="K68" s="1509"/>
      <c r="L68" s="1509"/>
      <c r="M68" s="1509"/>
      <c r="N68" s="1509"/>
      <c r="O68" s="1509"/>
      <c r="P68" s="1509"/>
      <c r="Q68" s="1509"/>
      <c r="R68" s="1509"/>
      <c r="S68" s="1509"/>
      <c r="T68" s="1509"/>
      <c r="U68" s="1509"/>
      <c r="V68" s="1509"/>
    </row>
    <row r="69" spans="1:23" ht="15" customHeight="1" x14ac:dyDescent="0.2">
      <c r="A69" s="1506" t="s">
        <v>1564</v>
      </c>
      <c r="B69" s="1506"/>
      <c r="C69" s="1506"/>
      <c r="D69" s="1506"/>
      <c r="E69" s="1506"/>
      <c r="F69" s="1506"/>
      <c r="G69" s="1506"/>
      <c r="H69" s="1506"/>
      <c r="I69" s="1506"/>
      <c r="J69" s="1506"/>
      <c r="K69" s="1506"/>
      <c r="L69" s="1506"/>
      <c r="M69" s="1506"/>
      <c r="N69" s="1506"/>
      <c r="O69" s="1506"/>
      <c r="P69" s="1506"/>
      <c r="Q69" s="1506"/>
      <c r="R69" s="1506"/>
      <c r="S69" s="1506"/>
      <c r="T69" s="1506"/>
    </row>
    <row r="70" spans="1:23" ht="15" customHeight="1" x14ac:dyDescent="0.2">
      <c r="A70" s="1506" t="s">
        <v>1563</v>
      </c>
      <c r="B70" s="1506"/>
      <c r="C70" s="1506"/>
      <c r="D70" s="1506"/>
      <c r="E70" s="1506"/>
      <c r="F70" s="1506"/>
      <c r="G70" s="1506"/>
      <c r="H70" s="1506"/>
      <c r="I70" s="1506"/>
      <c r="J70" s="1506"/>
      <c r="K70" s="1506"/>
      <c r="L70" s="1506"/>
      <c r="M70" s="1506"/>
      <c r="N70" s="1506"/>
      <c r="O70" s="1506"/>
      <c r="P70" s="1506"/>
      <c r="Q70" s="1506"/>
      <c r="R70" s="1506"/>
      <c r="S70" s="1506"/>
      <c r="T70" s="1506"/>
    </row>
    <row r="71" spans="1:23" ht="15" customHeight="1" x14ac:dyDescent="0.2">
      <c r="A71" s="1506" t="s">
        <v>1562</v>
      </c>
      <c r="B71" s="1506"/>
      <c r="C71" s="1506"/>
      <c r="D71" s="1506"/>
      <c r="E71" s="1506"/>
      <c r="F71" s="1506"/>
      <c r="G71" s="1506"/>
      <c r="H71" s="1506"/>
      <c r="I71" s="1506"/>
      <c r="J71" s="1506"/>
      <c r="K71" s="1506"/>
      <c r="L71" s="1506"/>
      <c r="M71" s="1506"/>
      <c r="N71" s="1506"/>
      <c r="O71" s="1506"/>
      <c r="P71" s="1506"/>
      <c r="Q71" s="1506"/>
      <c r="R71" s="1506"/>
      <c r="S71" s="1506"/>
      <c r="T71" s="1506"/>
    </row>
    <row r="72" spans="1:23" ht="15" customHeight="1" x14ac:dyDescent="0.2">
      <c r="A72" s="1506" t="s">
        <v>1561</v>
      </c>
      <c r="B72" s="1506"/>
      <c r="C72" s="1506"/>
      <c r="D72" s="1506"/>
      <c r="E72" s="1506"/>
      <c r="F72" s="1506"/>
      <c r="G72" s="1506"/>
      <c r="H72" s="1506"/>
      <c r="I72" s="1506"/>
      <c r="J72" s="1506"/>
      <c r="K72" s="1506"/>
      <c r="L72" s="1506"/>
      <c r="M72" s="1506"/>
      <c r="N72" s="1506"/>
      <c r="O72" s="1506"/>
      <c r="P72" s="1506"/>
      <c r="Q72" s="1506"/>
      <c r="R72" s="1506"/>
      <c r="S72" s="1506"/>
      <c r="T72" s="1506"/>
    </row>
    <row r="73" spans="1:23" ht="15" customHeight="1" x14ac:dyDescent="0.2">
      <c r="A73" s="1509" t="s">
        <v>1945</v>
      </c>
      <c r="B73" s="1509"/>
      <c r="C73" s="1509"/>
      <c r="D73" s="1509"/>
      <c r="E73" s="1509"/>
      <c r="F73" s="1509"/>
      <c r="G73" s="1509"/>
      <c r="H73" s="1509"/>
      <c r="I73" s="1509"/>
      <c r="J73" s="1509"/>
      <c r="K73" s="1509"/>
      <c r="L73" s="1509"/>
      <c r="M73" s="1509"/>
      <c r="N73" s="1509"/>
      <c r="O73" s="1509"/>
      <c r="P73" s="1509"/>
      <c r="Q73" s="1509"/>
      <c r="R73" s="1509"/>
      <c r="S73" s="1509"/>
      <c r="T73" s="1509"/>
      <c r="U73" s="1509"/>
      <c r="V73" s="1509"/>
    </row>
    <row r="74" spans="1:23" ht="15" customHeight="1" x14ac:dyDescent="0.2">
      <c r="A74" s="1509"/>
      <c r="B74" s="1509"/>
      <c r="C74" s="1509"/>
      <c r="D74" s="1509"/>
      <c r="E74" s="1509"/>
      <c r="F74" s="1509"/>
      <c r="G74" s="1509"/>
      <c r="H74" s="1509"/>
      <c r="I74" s="1509"/>
      <c r="J74" s="1509"/>
      <c r="K74" s="1509"/>
      <c r="L74" s="1509"/>
      <c r="M74" s="1509"/>
      <c r="N74" s="1509"/>
      <c r="O74" s="1509"/>
      <c r="P74" s="1509"/>
      <c r="Q74" s="1509"/>
      <c r="R74" s="1509"/>
      <c r="S74" s="1509"/>
      <c r="T74" s="1509"/>
      <c r="U74" s="1509"/>
      <c r="V74" s="1509"/>
    </row>
    <row r="75" spans="1:23" ht="15" customHeight="1" x14ac:dyDescent="0.2">
      <c r="A75" s="1509" t="s">
        <v>1560</v>
      </c>
      <c r="B75" s="1509"/>
      <c r="C75" s="1509"/>
      <c r="D75" s="1509"/>
      <c r="E75" s="1509"/>
      <c r="F75" s="1509"/>
      <c r="G75" s="1509"/>
      <c r="H75" s="1509"/>
      <c r="I75" s="1509"/>
      <c r="J75" s="1509"/>
      <c r="K75" s="1509"/>
      <c r="L75" s="1509"/>
      <c r="M75" s="1509"/>
      <c r="N75" s="1509"/>
      <c r="O75" s="1509"/>
      <c r="P75" s="1509"/>
      <c r="Q75" s="1509"/>
      <c r="R75" s="1509"/>
      <c r="S75" s="1509"/>
      <c r="T75" s="1509"/>
      <c r="U75" s="1509"/>
      <c r="V75" s="1509"/>
    </row>
    <row r="76" spans="1:23" ht="15" customHeight="1" x14ac:dyDescent="0.2">
      <c r="A76" s="1512" t="s">
        <v>1559</v>
      </c>
      <c r="B76" s="1512"/>
      <c r="C76" s="1512"/>
      <c r="D76" s="1512"/>
      <c r="E76" s="1512"/>
      <c r="F76" s="1512"/>
      <c r="G76" s="1512"/>
      <c r="H76" s="1512"/>
      <c r="I76" s="1512"/>
      <c r="J76" s="1512"/>
      <c r="K76" s="1512"/>
      <c r="L76" s="1512"/>
      <c r="M76" s="1512"/>
      <c r="N76" s="1512"/>
      <c r="O76" s="1512"/>
      <c r="P76" s="1512"/>
      <c r="Q76" s="1512"/>
      <c r="R76" s="1512"/>
      <c r="S76" s="1512"/>
      <c r="T76" s="1512"/>
      <c r="U76" s="1512"/>
      <c r="V76" s="1512"/>
      <c r="W76" s="1512"/>
    </row>
    <row r="77" spans="1:23" ht="15" customHeight="1" x14ac:dyDescent="0.2">
      <c r="A77" s="1512"/>
      <c r="B77" s="1512"/>
      <c r="C77" s="1512"/>
      <c r="D77" s="1512"/>
      <c r="E77" s="1512"/>
      <c r="F77" s="1512"/>
      <c r="G77" s="1512"/>
      <c r="H77" s="1512"/>
      <c r="I77" s="1512"/>
      <c r="J77" s="1512"/>
      <c r="K77" s="1512"/>
      <c r="L77" s="1512"/>
      <c r="M77" s="1512"/>
      <c r="N77" s="1512"/>
      <c r="O77" s="1512"/>
      <c r="P77" s="1512"/>
      <c r="Q77" s="1512"/>
      <c r="R77" s="1512"/>
      <c r="S77" s="1512"/>
      <c r="T77" s="1512"/>
      <c r="U77" s="1512"/>
      <c r="V77" s="1512"/>
      <c r="W77" s="1512"/>
    </row>
    <row r="78" spans="1:23" ht="15" customHeight="1" x14ac:dyDescent="0.2">
      <c r="A78" s="1510" t="s">
        <v>1629</v>
      </c>
      <c r="B78" s="1510"/>
      <c r="C78" s="1510"/>
      <c r="D78" s="1510"/>
      <c r="E78" s="1510"/>
      <c r="F78" s="1510"/>
      <c r="G78" s="1510"/>
      <c r="H78" s="1510"/>
      <c r="I78" s="1510"/>
      <c r="J78" s="1510"/>
      <c r="K78" s="1510"/>
      <c r="L78" s="1510"/>
      <c r="M78" s="1510"/>
      <c r="N78" s="1510"/>
      <c r="O78" s="1510"/>
      <c r="P78" s="1510"/>
      <c r="Q78" s="1510"/>
      <c r="R78" s="1510"/>
      <c r="S78" s="1510"/>
      <c r="T78" s="1510"/>
      <c r="U78" s="1510"/>
      <c r="V78" s="1510"/>
    </row>
    <row r="79" spans="1:23" ht="15" customHeight="1" x14ac:dyDescent="0.2">
      <c r="A79" s="1511" t="s">
        <v>1902</v>
      </c>
      <c r="B79" s="1511"/>
      <c r="C79" s="1511"/>
      <c r="D79" s="1511"/>
      <c r="E79" s="1511"/>
      <c r="F79" s="1511"/>
      <c r="G79" s="1511"/>
      <c r="H79" s="1511"/>
      <c r="I79" s="1511"/>
      <c r="J79" s="1511"/>
      <c r="K79" s="1511"/>
      <c r="L79" s="1511"/>
      <c r="M79" s="1511"/>
      <c r="N79" s="1511"/>
      <c r="O79" s="1511"/>
      <c r="P79" s="1511"/>
      <c r="Q79" s="1511"/>
      <c r="R79" s="1511"/>
      <c r="S79" s="1511"/>
      <c r="T79" s="1511"/>
      <c r="U79" s="1511"/>
      <c r="V79" s="1511"/>
      <c r="W79" s="1511"/>
    </row>
    <row r="80" spans="1:23" ht="15" customHeight="1" x14ac:dyDescent="0.2">
      <c r="A80" s="1511"/>
      <c r="B80" s="1511"/>
      <c r="C80" s="1511"/>
      <c r="D80" s="1511"/>
      <c r="E80" s="1511"/>
      <c r="F80" s="1511"/>
      <c r="G80" s="1511"/>
      <c r="H80" s="1511"/>
      <c r="I80" s="1511"/>
      <c r="J80" s="1511"/>
      <c r="K80" s="1511"/>
      <c r="L80" s="1511"/>
      <c r="M80" s="1511"/>
      <c r="N80" s="1511"/>
      <c r="O80" s="1511"/>
      <c r="P80" s="1511"/>
      <c r="Q80" s="1511"/>
      <c r="R80" s="1511"/>
      <c r="S80" s="1511"/>
      <c r="T80" s="1511"/>
      <c r="U80" s="1511"/>
      <c r="V80" s="1511"/>
      <c r="W80" s="1511"/>
    </row>
    <row r="81" spans="1:23" x14ac:dyDescent="0.2">
      <c r="A81" s="1378" t="s">
        <v>1763</v>
      </c>
      <c r="B81" s="1378"/>
      <c r="C81" s="1378"/>
      <c r="D81" s="1378"/>
      <c r="E81" s="1378"/>
      <c r="F81" s="1378"/>
      <c r="G81" s="1378"/>
      <c r="H81" s="1378"/>
      <c r="I81" s="1378"/>
      <c r="J81" s="1378"/>
      <c r="K81" s="1378"/>
      <c r="L81" s="1378"/>
      <c r="M81" s="1378"/>
      <c r="N81" s="1378"/>
      <c r="O81" s="1378"/>
      <c r="P81" s="1378"/>
      <c r="Q81" s="1378"/>
      <c r="R81" s="1378"/>
      <c r="S81" s="1378"/>
      <c r="T81" s="1378"/>
      <c r="U81" s="1378"/>
      <c r="V81" s="1378"/>
      <c r="W81" s="1378"/>
    </row>
    <row r="82" spans="1:23" ht="15" customHeight="1" x14ac:dyDescent="0.2">
      <c r="A82" s="1378" t="s">
        <v>1765</v>
      </c>
      <c r="B82" s="1378"/>
      <c r="C82" s="1378"/>
      <c r="D82" s="1378"/>
      <c r="E82" s="1378"/>
      <c r="F82" s="1378"/>
      <c r="G82" s="1378"/>
      <c r="H82" s="1378"/>
      <c r="I82" s="1378"/>
      <c r="J82" s="1378"/>
      <c r="K82" s="1378"/>
      <c r="L82" s="1378"/>
      <c r="M82" s="1378"/>
      <c r="N82" s="1378"/>
      <c r="O82" s="1378"/>
      <c r="P82" s="1378"/>
      <c r="Q82" s="1378"/>
      <c r="R82" s="1378"/>
      <c r="S82" s="1378"/>
      <c r="T82" s="1378"/>
      <c r="U82" s="1378"/>
      <c r="V82" s="1378"/>
      <c r="W82" s="1378"/>
    </row>
    <row r="83" spans="1:23" ht="15" customHeight="1" x14ac:dyDescent="0.2">
      <c r="A83" s="1378" t="s">
        <v>1884</v>
      </c>
      <c r="B83" s="1378"/>
      <c r="C83" s="1378"/>
      <c r="D83" s="1378"/>
      <c r="E83" s="1378"/>
      <c r="F83" s="1378"/>
      <c r="G83" s="1378"/>
      <c r="H83" s="1378"/>
      <c r="I83" s="1378"/>
      <c r="J83" s="1378"/>
      <c r="K83" s="1378"/>
      <c r="L83" s="1378"/>
      <c r="M83" s="1378"/>
      <c r="N83" s="1378"/>
      <c r="O83" s="1378"/>
      <c r="P83" s="1378"/>
      <c r="Q83" s="1378"/>
      <c r="R83" s="1378"/>
      <c r="S83" s="1378"/>
      <c r="T83" s="1378"/>
      <c r="U83" s="1378"/>
      <c r="V83" s="1378"/>
      <c r="W83" s="1378"/>
    </row>
    <row r="84" spans="1:23" ht="15" customHeight="1" x14ac:dyDescent="0.2">
      <c r="A84" s="1378"/>
      <c r="B84" s="1378"/>
      <c r="C84" s="1378"/>
      <c r="D84" s="1378"/>
      <c r="E84" s="1378"/>
      <c r="F84" s="1378"/>
      <c r="G84" s="1378"/>
      <c r="H84" s="1378"/>
      <c r="I84" s="1378"/>
      <c r="J84" s="1378"/>
      <c r="K84" s="1378"/>
      <c r="L84" s="1378"/>
      <c r="M84" s="1378"/>
      <c r="N84" s="1378"/>
      <c r="O84" s="1378"/>
      <c r="P84" s="1378"/>
      <c r="Q84" s="1378"/>
      <c r="R84" s="1378"/>
      <c r="S84" s="1378"/>
      <c r="T84" s="1378"/>
      <c r="U84" s="1378"/>
      <c r="V84" s="1378"/>
      <c r="W84" s="1378"/>
    </row>
    <row r="85" spans="1:23" ht="15" x14ac:dyDescent="0.25">
      <c r="A85" s="893"/>
      <c r="B85" s="893"/>
      <c r="C85" s="893"/>
      <c r="D85" s="893"/>
      <c r="E85" s="893"/>
      <c r="F85" s="893"/>
      <c r="G85" s="893"/>
      <c r="H85" s="893"/>
      <c r="I85" s="893"/>
      <c r="J85" s="893"/>
      <c r="K85" s="893"/>
      <c r="L85" s="893"/>
      <c r="M85" s="893"/>
      <c r="N85" s="893"/>
      <c r="O85" s="893"/>
      <c r="P85" s="893"/>
      <c r="Q85" s="893"/>
      <c r="R85" s="893"/>
      <c r="S85" s="896"/>
      <c r="T85" s="896"/>
    </row>
    <row r="86" spans="1:23" ht="15" x14ac:dyDescent="0.25">
      <c r="A86" s="893"/>
      <c r="B86" s="893"/>
      <c r="C86" s="893"/>
      <c r="D86" s="893"/>
      <c r="E86" s="893"/>
      <c r="F86" s="893"/>
      <c r="G86" s="893"/>
      <c r="H86" s="893"/>
      <c r="I86" s="893"/>
      <c r="J86" s="893"/>
      <c r="K86" s="893"/>
      <c r="L86" s="893"/>
      <c r="M86" s="893"/>
      <c r="N86" s="893"/>
      <c r="O86" s="893"/>
      <c r="P86" s="893"/>
      <c r="Q86" s="893"/>
      <c r="R86" s="893"/>
      <c r="S86" s="896"/>
      <c r="T86" s="896"/>
    </row>
    <row r="87" spans="1:23" ht="15" x14ac:dyDescent="0.25">
      <c r="A87" s="1400" t="s">
        <v>328</v>
      </c>
      <c r="B87" s="1400"/>
      <c r="C87" s="1400"/>
      <c r="D87" s="1400"/>
      <c r="E87" s="1400"/>
      <c r="F87" s="1400"/>
      <c r="G87" s="1400"/>
      <c r="H87" s="1400"/>
      <c r="I87" s="1400"/>
      <c r="J87" s="1400"/>
      <c r="K87" s="1400"/>
      <c r="L87" s="1400"/>
      <c r="M87" s="1400"/>
      <c r="N87" s="1400"/>
      <c r="O87" s="1400"/>
      <c r="P87" s="1400"/>
      <c r="Q87" s="1400"/>
      <c r="R87" s="1400"/>
      <c r="S87" s="1400"/>
      <c r="T87" s="1400"/>
      <c r="U87" s="1400"/>
      <c r="V87" s="1400"/>
    </row>
    <row r="88" spans="1:23" ht="15.75" thickBot="1" x14ac:dyDescent="0.3">
      <c r="B88" s="861"/>
      <c r="C88" s="861"/>
      <c r="D88" s="861"/>
      <c r="E88" s="861"/>
      <c r="F88" s="862"/>
      <c r="G88" s="861"/>
      <c r="H88" s="861"/>
      <c r="I88" s="912"/>
      <c r="J88" s="912"/>
    </row>
    <row r="89" spans="1:23" ht="15" customHeight="1" thickBot="1" x14ac:dyDescent="0.3">
      <c r="A89" s="1528" t="s">
        <v>943</v>
      </c>
      <c r="B89" s="1530" t="s">
        <v>2</v>
      </c>
      <c r="C89" s="1532" t="s">
        <v>584</v>
      </c>
      <c r="D89" s="1533"/>
      <c r="E89" s="1533"/>
      <c r="F89" s="1534"/>
      <c r="G89" s="1535" t="s">
        <v>585</v>
      </c>
      <c r="H89" s="1513" t="s">
        <v>1272</v>
      </c>
      <c r="I89" s="1536"/>
      <c r="J89" s="1535" t="s">
        <v>1275</v>
      </c>
      <c r="K89" s="1513" t="s">
        <v>10</v>
      </c>
      <c r="L89" s="1514"/>
      <c r="M89" s="1517" t="s">
        <v>443</v>
      </c>
      <c r="N89" s="1518"/>
      <c r="O89" s="1518"/>
      <c r="P89" s="1518"/>
      <c r="Q89" s="1518"/>
      <c r="R89" s="1519" t="s">
        <v>1848</v>
      </c>
      <c r="S89" s="1520"/>
      <c r="T89" s="1520"/>
      <c r="U89" s="1521"/>
    </row>
    <row r="90" spans="1:23" ht="45.75" thickBot="1" x14ac:dyDescent="0.3">
      <c r="A90" s="1529"/>
      <c r="B90" s="1531"/>
      <c r="C90" s="1522" t="s">
        <v>586</v>
      </c>
      <c r="D90" s="1523"/>
      <c r="E90" s="62" t="s">
        <v>587</v>
      </c>
      <c r="F90" s="62" t="s">
        <v>588</v>
      </c>
      <c r="G90" s="1386"/>
      <c r="H90" s="1394"/>
      <c r="I90" s="1439"/>
      <c r="J90" s="1386"/>
      <c r="K90" s="1515"/>
      <c r="L90" s="1516"/>
      <c r="M90" s="1524" t="s">
        <v>446</v>
      </c>
      <c r="N90" s="1525"/>
      <c r="O90" s="940" t="s">
        <v>311</v>
      </c>
      <c r="P90" s="1526" t="s">
        <v>1849</v>
      </c>
      <c r="Q90" s="1527"/>
      <c r="R90" s="683" t="s">
        <v>2</v>
      </c>
      <c r="S90" s="684" t="s">
        <v>1608</v>
      </c>
      <c r="T90" s="688" t="s">
        <v>1274</v>
      </c>
      <c r="U90" s="685" t="s">
        <v>1612</v>
      </c>
    </row>
    <row r="91" spans="1:23" ht="28.5" customHeight="1" x14ac:dyDescent="0.2">
      <c r="A91" s="1560">
        <v>1</v>
      </c>
      <c r="B91" s="1561">
        <v>39912</v>
      </c>
      <c r="C91" s="1551" t="s">
        <v>457</v>
      </c>
      <c r="D91" s="1551"/>
      <c r="E91" s="1562" t="s">
        <v>1144</v>
      </c>
      <c r="F91" s="1563" t="s">
        <v>1145</v>
      </c>
      <c r="G91" s="1564" t="s">
        <v>133</v>
      </c>
      <c r="H91" s="1551" t="s">
        <v>595</v>
      </c>
      <c r="I91" s="1551"/>
      <c r="J91" s="1537">
        <v>3500000000</v>
      </c>
      <c r="K91" s="1552" t="s">
        <v>591</v>
      </c>
      <c r="L91" s="1553"/>
      <c r="M91" s="1556">
        <v>40002</v>
      </c>
      <c r="N91" s="1558">
        <v>3</v>
      </c>
      <c r="O91" s="1537">
        <v>-1000000000</v>
      </c>
      <c r="P91" s="1537">
        <f>O91+J91</f>
        <v>2500000000</v>
      </c>
      <c r="Q91" s="1538"/>
      <c r="R91" s="863">
        <v>40137</v>
      </c>
      <c r="S91" s="864" t="s">
        <v>1590</v>
      </c>
      <c r="T91" s="864" t="s">
        <v>595</v>
      </c>
      <c r="U91" s="865">
        <v>140000000</v>
      </c>
    </row>
    <row r="92" spans="1:23" ht="42.75" x14ac:dyDescent="0.2">
      <c r="A92" s="1540"/>
      <c r="B92" s="1474"/>
      <c r="C92" s="1543"/>
      <c r="D92" s="1543"/>
      <c r="E92" s="1545"/>
      <c r="F92" s="1547"/>
      <c r="G92" s="1475"/>
      <c r="H92" s="1543"/>
      <c r="I92" s="1543"/>
      <c r="J92" s="1463"/>
      <c r="K92" s="1554"/>
      <c r="L92" s="1555"/>
      <c r="M92" s="1557"/>
      <c r="N92" s="1559"/>
      <c r="O92" s="1463"/>
      <c r="P92" s="1463"/>
      <c r="Q92" s="1539"/>
      <c r="R92" s="866">
        <v>40220</v>
      </c>
      <c r="S92" s="867" t="s">
        <v>1590</v>
      </c>
      <c r="T92" s="867" t="s">
        <v>595</v>
      </c>
      <c r="U92" s="868">
        <v>100000000</v>
      </c>
    </row>
    <row r="93" spans="1:23" ht="27.75" customHeight="1" x14ac:dyDescent="0.2">
      <c r="A93" s="1540"/>
      <c r="B93" s="1474"/>
      <c r="C93" s="1543"/>
      <c r="D93" s="1543"/>
      <c r="E93" s="1545"/>
      <c r="F93" s="1547"/>
      <c r="G93" s="1475"/>
      <c r="H93" s="1543"/>
      <c r="I93" s="1543"/>
      <c r="J93" s="1463"/>
      <c r="K93" s="1554"/>
      <c r="L93" s="1555"/>
      <c r="M93" s="1557"/>
      <c r="N93" s="1559"/>
      <c r="O93" s="1463"/>
      <c r="P93" s="1463"/>
      <c r="Q93" s="1539"/>
      <c r="R93" s="866">
        <v>40241</v>
      </c>
      <c r="S93" s="867" t="s">
        <v>1818</v>
      </c>
      <c r="T93" s="867" t="s">
        <v>1584</v>
      </c>
      <c r="U93" s="868">
        <v>50000000</v>
      </c>
    </row>
    <row r="94" spans="1:23" ht="27.75" customHeight="1" x14ac:dyDescent="0.2">
      <c r="A94" s="1540"/>
      <c r="B94" s="1474"/>
      <c r="C94" s="1543"/>
      <c r="D94" s="1543"/>
      <c r="E94" s="1545"/>
      <c r="F94" s="1547"/>
      <c r="G94" s="1475"/>
      <c r="H94" s="1543"/>
      <c r="I94" s="1543"/>
      <c r="J94" s="1463"/>
      <c r="K94" s="1554"/>
      <c r="L94" s="1555"/>
      <c r="M94" s="908"/>
      <c r="N94" s="909">
        <v>6</v>
      </c>
      <c r="O94" s="899"/>
      <c r="P94" s="1463">
        <v>290000000</v>
      </c>
      <c r="Q94" s="1539"/>
      <c r="R94" s="866">
        <v>40273</v>
      </c>
      <c r="S94" s="867" t="s">
        <v>1853</v>
      </c>
      <c r="T94" s="867" t="s">
        <v>1589</v>
      </c>
      <c r="U94" s="868">
        <v>56541893</v>
      </c>
    </row>
    <row r="95" spans="1:23" s="622" customFormat="1" ht="30" customHeight="1" x14ac:dyDescent="0.2">
      <c r="A95" s="1540">
        <v>2</v>
      </c>
      <c r="B95" s="1474">
        <v>39912</v>
      </c>
      <c r="C95" s="1543" t="s">
        <v>1307</v>
      </c>
      <c r="D95" s="1543"/>
      <c r="E95" s="1545" t="s">
        <v>1144</v>
      </c>
      <c r="F95" s="1547" t="s">
        <v>1145</v>
      </c>
      <c r="G95" s="1475" t="s">
        <v>133</v>
      </c>
      <c r="H95" s="1543" t="s">
        <v>595</v>
      </c>
      <c r="I95" s="1543"/>
      <c r="J95" s="1463">
        <v>1500000000</v>
      </c>
      <c r="K95" s="1554" t="s">
        <v>591</v>
      </c>
      <c r="L95" s="1555"/>
      <c r="M95" s="869">
        <v>40002</v>
      </c>
      <c r="N95" s="909">
        <v>3</v>
      </c>
      <c r="O95" s="689">
        <v>-500000000</v>
      </c>
      <c r="P95" s="1571">
        <f>O95+J95</f>
        <v>1000000000</v>
      </c>
      <c r="Q95" s="1572"/>
      <c r="R95" s="866">
        <v>40246</v>
      </c>
      <c r="S95" s="867" t="s">
        <v>1818</v>
      </c>
      <c r="T95" s="867" t="s">
        <v>1584</v>
      </c>
      <c r="U95" s="868">
        <v>123076734.86</v>
      </c>
      <c r="V95" s="355"/>
      <c r="W95" s="355"/>
    </row>
    <row r="96" spans="1:23" s="622" customFormat="1" ht="30" customHeight="1" thickBot="1" x14ac:dyDescent="0.25">
      <c r="A96" s="1541"/>
      <c r="B96" s="1542"/>
      <c r="C96" s="1544"/>
      <c r="D96" s="1544"/>
      <c r="E96" s="1546"/>
      <c r="F96" s="1548"/>
      <c r="G96" s="1549"/>
      <c r="H96" s="1544"/>
      <c r="I96" s="1544"/>
      <c r="J96" s="1550"/>
      <c r="K96" s="1569"/>
      <c r="L96" s="1570"/>
      <c r="M96" s="870"/>
      <c r="N96" s="871">
        <v>7</v>
      </c>
      <c r="O96" s="588"/>
      <c r="P96" s="1573">
        <v>123076734.86</v>
      </c>
      <c r="Q96" s="1574"/>
      <c r="R96" s="872">
        <v>40275</v>
      </c>
      <c r="S96" s="873" t="s">
        <v>1854</v>
      </c>
      <c r="T96" s="873" t="s">
        <v>1589</v>
      </c>
      <c r="U96" s="874">
        <v>44533053.82</v>
      </c>
      <c r="V96" s="355"/>
      <c r="W96" s="355"/>
    </row>
    <row r="97" spans="1:23" ht="15" customHeight="1" x14ac:dyDescent="0.25">
      <c r="B97" s="875"/>
      <c r="C97" s="876"/>
      <c r="D97" s="911"/>
      <c r="E97" s="911"/>
      <c r="F97" s="11"/>
      <c r="G97" s="911"/>
      <c r="H97" s="877"/>
      <c r="I97" s="887"/>
      <c r="J97" s="887"/>
      <c r="R97" s="878"/>
      <c r="S97" s="878"/>
      <c r="T97" s="879"/>
      <c r="U97" s="879"/>
      <c r="V97" s="879"/>
    </row>
    <row r="98" spans="1:23" ht="15.75" thickBot="1" x14ac:dyDescent="0.3">
      <c r="A98" s="1485" t="s">
        <v>313</v>
      </c>
      <c r="B98" s="1485"/>
      <c r="C98" s="1485"/>
      <c r="D98" s="897">
        <f>SUM(J91:J95)</f>
        <v>5000000000</v>
      </c>
      <c r="E98" s="911"/>
      <c r="F98" s="11"/>
      <c r="G98" s="1575" t="s">
        <v>312</v>
      </c>
      <c r="H98" s="1575"/>
      <c r="I98" s="1576">
        <v>413076735</v>
      </c>
      <c r="J98" s="1576"/>
      <c r="L98" s="1577" t="s">
        <v>1850</v>
      </c>
      <c r="M98" s="1577"/>
      <c r="N98" s="1578">
        <f>SUM(U91:U93,U95)</f>
        <v>413076734.86000001</v>
      </c>
      <c r="O98" s="1578"/>
      <c r="R98" s="1565" t="s">
        <v>1851</v>
      </c>
      <c r="S98" s="1565"/>
      <c r="T98" s="1565"/>
      <c r="U98" s="895">
        <f>U94+U96</f>
        <v>101074946.81999999</v>
      </c>
    </row>
    <row r="99" spans="1:23" ht="15.75" thickTop="1" x14ac:dyDescent="0.25">
      <c r="B99" s="911"/>
      <c r="C99" s="893"/>
      <c r="D99" s="911"/>
      <c r="E99" s="911"/>
      <c r="F99" s="11"/>
      <c r="G99" s="894"/>
      <c r="H99" s="19"/>
      <c r="J99" s="17"/>
    </row>
    <row r="100" spans="1:23" x14ac:dyDescent="0.2">
      <c r="B100" s="911"/>
      <c r="C100" s="893"/>
      <c r="D100" s="911"/>
      <c r="E100" s="911"/>
      <c r="F100" s="11"/>
      <c r="G100" s="21"/>
      <c r="H100" s="22"/>
      <c r="J100" s="17"/>
    </row>
    <row r="101" spans="1:23" ht="14.25" customHeight="1" x14ac:dyDescent="0.2">
      <c r="A101" s="1566" t="s">
        <v>1521</v>
      </c>
      <c r="B101" s="1566"/>
      <c r="C101" s="1566"/>
      <c r="D101" s="1566"/>
      <c r="E101" s="1566"/>
      <c r="F101" s="1566"/>
      <c r="G101" s="1566"/>
      <c r="H101" s="1566"/>
      <c r="I101" s="1566"/>
      <c r="J101" s="1566"/>
      <c r="K101" s="1566"/>
      <c r="L101" s="1566"/>
      <c r="M101" s="1566"/>
      <c r="N101" s="1566"/>
      <c r="O101" s="1566"/>
      <c r="P101" s="1566"/>
      <c r="Q101" s="1566"/>
      <c r="R101" s="1566"/>
      <c r="S101" s="1566"/>
      <c r="T101" s="1566"/>
      <c r="U101" s="1566"/>
      <c r="V101" s="1566"/>
    </row>
    <row r="102" spans="1:23" ht="14.25" customHeight="1" x14ac:dyDescent="0.2">
      <c r="A102" s="1566" t="s">
        <v>1852</v>
      </c>
      <c r="B102" s="1566"/>
      <c r="C102" s="1566"/>
      <c r="D102" s="1566"/>
      <c r="E102" s="1566"/>
      <c r="F102" s="1566"/>
      <c r="G102" s="1566"/>
      <c r="H102" s="1566"/>
      <c r="I102" s="1566"/>
      <c r="J102" s="1566"/>
      <c r="K102" s="1566"/>
      <c r="L102" s="1566"/>
      <c r="M102" s="1566"/>
      <c r="N102" s="1566"/>
      <c r="O102" s="1566"/>
      <c r="P102" s="1566"/>
      <c r="Q102" s="1566"/>
      <c r="R102" s="1566"/>
      <c r="S102" s="1566"/>
      <c r="T102" s="1566"/>
      <c r="U102" s="1566"/>
      <c r="V102" s="1566"/>
    </row>
    <row r="103" spans="1:23" x14ac:dyDescent="0.2">
      <c r="A103" s="1567" t="s">
        <v>315</v>
      </c>
      <c r="B103" s="1567"/>
      <c r="C103" s="1567"/>
      <c r="D103" s="1567"/>
      <c r="E103" s="1567"/>
      <c r="F103" s="1567"/>
      <c r="G103" s="1567"/>
      <c r="H103" s="1567"/>
      <c r="I103" s="1567"/>
      <c r="J103" s="1567"/>
      <c r="K103" s="1567"/>
      <c r="L103" s="1567"/>
      <c r="M103" s="1567"/>
      <c r="N103" s="1567"/>
      <c r="O103" s="1567"/>
      <c r="P103" s="1567"/>
      <c r="Q103" s="1567"/>
      <c r="R103" s="1567"/>
      <c r="S103" s="1567"/>
      <c r="T103" s="1567"/>
      <c r="U103" s="1567"/>
    </row>
    <row r="104" spans="1:23" x14ac:dyDescent="0.2">
      <c r="A104" s="1568" t="s">
        <v>1649</v>
      </c>
      <c r="B104" s="1568"/>
      <c r="C104" s="1568"/>
      <c r="D104" s="1568"/>
      <c r="E104" s="1568"/>
      <c r="F104" s="1568"/>
      <c r="G104" s="1568"/>
      <c r="H104" s="1568"/>
      <c r="I104" s="1568"/>
      <c r="J104" s="1568"/>
      <c r="K104" s="1568"/>
      <c r="L104" s="1568"/>
      <c r="M104" s="1568"/>
      <c r="N104" s="1568"/>
      <c r="O104" s="1568"/>
      <c r="P104" s="1568"/>
      <c r="Q104" s="1568"/>
      <c r="R104" s="1568"/>
      <c r="S104" s="1568"/>
      <c r="T104" s="1568"/>
      <c r="U104" s="1568"/>
      <c r="V104" s="1568"/>
      <c r="W104" s="892"/>
    </row>
    <row r="105" spans="1:23" ht="15" customHeight="1" x14ac:dyDescent="0.2">
      <c r="A105" s="1378" t="s">
        <v>1820</v>
      </c>
      <c r="B105" s="1378"/>
      <c r="C105" s="1378"/>
      <c r="D105" s="1378"/>
      <c r="E105" s="1378"/>
      <c r="F105" s="1378"/>
      <c r="G105" s="1378"/>
      <c r="H105" s="1378"/>
      <c r="I105" s="1378"/>
      <c r="J105" s="1378"/>
      <c r="K105" s="1378"/>
      <c r="L105" s="1378"/>
      <c r="M105" s="1378"/>
      <c r="N105" s="1378"/>
      <c r="O105" s="1378"/>
      <c r="P105" s="1378"/>
      <c r="Q105" s="1378"/>
      <c r="R105" s="1378"/>
      <c r="S105" s="1378"/>
      <c r="T105" s="1378"/>
      <c r="U105" s="1378"/>
      <c r="V105" s="1378"/>
    </row>
    <row r="106" spans="1:23" ht="14.25" customHeight="1" x14ac:dyDescent="0.2">
      <c r="A106" s="1567" t="s">
        <v>1951</v>
      </c>
      <c r="B106" s="1567"/>
      <c r="C106" s="1567"/>
      <c r="D106" s="1567"/>
      <c r="E106" s="1567"/>
      <c r="F106" s="1567"/>
      <c r="G106" s="1567"/>
      <c r="H106" s="1567"/>
      <c r="I106" s="1567"/>
      <c r="J106" s="1567"/>
      <c r="K106" s="1567"/>
      <c r="L106" s="1567"/>
      <c r="M106" s="1567"/>
      <c r="N106" s="1567"/>
      <c r="O106" s="1567"/>
      <c r="P106" s="1567"/>
      <c r="Q106" s="1567"/>
      <c r="R106" s="1567"/>
      <c r="S106" s="1567"/>
      <c r="T106" s="1567"/>
      <c r="U106" s="1567"/>
    </row>
    <row r="107" spans="1:23" ht="15" customHeight="1" x14ac:dyDescent="0.2">
      <c r="A107" s="1567" t="s">
        <v>1950</v>
      </c>
      <c r="B107" s="1567"/>
      <c r="C107" s="1567"/>
      <c r="D107" s="1567"/>
      <c r="E107" s="1567"/>
      <c r="F107" s="1567"/>
      <c r="G107" s="1567"/>
      <c r="H107" s="1567"/>
      <c r="I107" s="1567"/>
      <c r="J107" s="1567"/>
      <c r="K107" s="1567"/>
      <c r="L107" s="1567"/>
      <c r="M107" s="1567"/>
      <c r="N107" s="1567"/>
      <c r="O107" s="1567"/>
      <c r="P107" s="1567"/>
      <c r="Q107" s="1567"/>
      <c r="R107" s="1567"/>
      <c r="S107" s="1567"/>
      <c r="T107" s="1567"/>
      <c r="U107" s="1567"/>
    </row>
    <row r="108" spans="1:23" ht="15" customHeight="1" x14ac:dyDescent="0.2">
      <c r="A108" s="891"/>
      <c r="B108" s="891"/>
      <c r="C108" s="891"/>
      <c r="D108" s="891"/>
      <c r="E108" s="891"/>
      <c r="F108" s="891"/>
      <c r="G108" s="891"/>
      <c r="H108" s="891"/>
      <c r="I108" s="891"/>
      <c r="J108" s="891"/>
      <c r="K108" s="891"/>
      <c r="L108" s="891"/>
      <c r="M108" s="891"/>
      <c r="N108" s="891"/>
      <c r="O108" s="891"/>
      <c r="P108" s="891"/>
      <c r="Q108" s="891"/>
      <c r="R108" s="891"/>
      <c r="S108" s="891"/>
      <c r="T108" s="891"/>
      <c r="U108" s="891"/>
    </row>
    <row r="109" spans="1:23" ht="15" customHeight="1" x14ac:dyDescent="0.2">
      <c r="A109" s="911"/>
      <c r="B109" s="911"/>
      <c r="C109" s="911"/>
      <c r="D109" s="911"/>
      <c r="E109" s="911"/>
      <c r="F109" s="911"/>
      <c r="G109" s="911"/>
      <c r="H109" s="911"/>
      <c r="I109" s="911"/>
      <c r="J109" s="911"/>
      <c r="K109" s="911"/>
      <c r="L109" s="911"/>
      <c r="M109" s="911"/>
      <c r="N109" s="911"/>
      <c r="O109" s="911"/>
      <c r="P109" s="911"/>
      <c r="Q109" s="911"/>
      <c r="R109" s="911"/>
      <c r="S109" s="911"/>
      <c r="T109" s="911"/>
      <c r="U109" s="911"/>
    </row>
    <row r="110" spans="1:23" ht="15" x14ac:dyDescent="0.25">
      <c r="A110" s="911"/>
      <c r="B110" s="911"/>
      <c r="C110" s="911"/>
      <c r="D110" s="11"/>
      <c r="E110" s="11"/>
      <c r="F110" s="894"/>
      <c r="G110" s="73"/>
      <c r="H110" s="73"/>
      <c r="I110" s="73"/>
      <c r="J110" s="73"/>
      <c r="K110" s="72"/>
      <c r="L110" s="72"/>
      <c r="M110" s="896"/>
      <c r="N110" s="896"/>
      <c r="O110" s="896"/>
      <c r="P110" s="896"/>
      <c r="Q110" s="896"/>
      <c r="R110" s="896"/>
      <c r="S110" s="896"/>
      <c r="T110" s="896"/>
    </row>
    <row r="111" spans="1:23" ht="15" x14ac:dyDescent="0.25">
      <c r="A111" s="911"/>
      <c r="B111" s="911"/>
      <c r="C111" s="911"/>
      <c r="D111" s="11"/>
      <c r="E111" s="11"/>
      <c r="F111" s="894"/>
      <c r="G111" s="73"/>
      <c r="H111" s="73"/>
      <c r="I111" s="73"/>
      <c r="J111" s="73"/>
      <c r="K111" s="72"/>
      <c r="L111" s="72"/>
      <c r="M111" s="896"/>
      <c r="N111" s="896"/>
      <c r="O111" s="896"/>
      <c r="P111" s="896"/>
      <c r="Q111" s="896"/>
      <c r="R111" s="896"/>
      <c r="S111" s="896"/>
      <c r="T111" s="896"/>
    </row>
    <row r="112" spans="1:23" ht="15" x14ac:dyDescent="0.25">
      <c r="A112" s="911"/>
      <c r="B112" s="911"/>
      <c r="C112" s="911"/>
      <c r="D112" s="11"/>
      <c r="E112" s="11"/>
      <c r="F112" s="894"/>
      <c r="G112" s="73"/>
      <c r="H112" s="73"/>
      <c r="I112" s="73"/>
      <c r="J112" s="73"/>
      <c r="K112" s="72"/>
      <c r="L112" s="72"/>
      <c r="M112" s="896"/>
      <c r="N112" s="896"/>
      <c r="O112" s="896"/>
      <c r="P112" s="896"/>
      <c r="Q112" s="896"/>
      <c r="R112" s="896"/>
      <c r="S112" s="896"/>
      <c r="T112" s="896"/>
    </row>
    <row r="113" spans="1:20" ht="15" x14ac:dyDescent="0.25">
      <c r="A113" s="911"/>
      <c r="B113" s="911"/>
      <c r="C113" s="911"/>
      <c r="D113" s="11"/>
      <c r="E113" s="11"/>
      <c r="F113" s="894"/>
      <c r="G113" s="73"/>
      <c r="H113" s="73"/>
      <c r="I113" s="73"/>
      <c r="J113" s="73"/>
      <c r="K113" s="72"/>
      <c r="L113" s="72"/>
      <c r="M113" s="896"/>
      <c r="N113" s="896"/>
      <c r="O113" s="896"/>
      <c r="P113" s="896"/>
      <c r="Q113" s="896"/>
      <c r="R113" s="896"/>
      <c r="S113" s="896"/>
      <c r="T113" s="896"/>
    </row>
    <row r="114" spans="1:20" ht="15" x14ac:dyDescent="0.25">
      <c r="A114" s="911"/>
      <c r="B114" s="911"/>
      <c r="C114" s="911"/>
      <c r="D114" s="11"/>
      <c r="E114" s="11"/>
      <c r="F114" s="894"/>
      <c r="G114" s="73"/>
      <c r="H114" s="73"/>
      <c r="I114" s="73"/>
      <c r="J114" s="73"/>
      <c r="K114" s="72"/>
      <c r="L114" s="72"/>
      <c r="M114" s="896"/>
      <c r="N114" s="896"/>
      <c r="O114" s="896"/>
      <c r="P114" s="896"/>
      <c r="Q114" s="896"/>
      <c r="R114" s="896"/>
      <c r="S114" s="896"/>
      <c r="T114" s="896"/>
    </row>
    <row r="115" spans="1:20" ht="15" x14ac:dyDescent="0.25">
      <c r="A115" s="911"/>
      <c r="B115" s="911"/>
      <c r="C115" s="911"/>
      <c r="D115" s="11"/>
      <c r="E115" s="11"/>
      <c r="F115" s="894"/>
      <c r="G115" s="73"/>
      <c r="H115" s="73"/>
      <c r="I115" s="73"/>
      <c r="J115" s="73"/>
      <c r="K115" s="72"/>
      <c r="L115" s="72"/>
      <c r="M115" s="896"/>
      <c r="N115" s="896"/>
      <c r="O115" s="896"/>
      <c r="P115" s="896"/>
      <c r="Q115" s="896"/>
      <c r="R115" s="896"/>
      <c r="S115" s="896"/>
      <c r="T115" s="896"/>
    </row>
    <row r="116" spans="1:20" ht="15" x14ac:dyDescent="0.25">
      <c r="A116" s="911"/>
      <c r="B116" s="911"/>
      <c r="C116" s="911"/>
      <c r="D116" s="11"/>
      <c r="E116" s="11"/>
      <c r="F116" s="894"/>
      <c r="G116" s="73"/>
      <c r="H116" s="73"/>
      <c r="I116" s="73"/>
      <c r="J116" s="73"/>
      <c r="K116" s="72"/>
      <c r="L116" s="72"/>
      <c r="M116" s="896"/>
      <c r="N116" s="896"/>
      <c r="O116" s="896"/>
      <c r="P116" s="896"/>
      <c r="Q116" s="896"/>
      <c r="R116" s="896"/>
      <c r="S116" s="896"/>
      <c r="T116" s="896"/>
    </row>
    <row r="117" spans="1:20" ht="15" x14ac:dyDescent="0.25">
      <c r="A117" s="911"/>
      <c r="B117" s="911"/>
      <c r="C117" s="911"/>
      <c r="D117" s="11"/>
      <c r="E117" s="11"/>
      <c r="F117" s="894"/>
      <c r="G117" s="73"/>
      <c r="H117" s="73"/>
      <c r="I117" s="73"/>
      <c r="J117" s="73"/>
      <c r="K117" s="72"/>
      <c r="L117" s="72"/>
      <c r="M117" s="896"/>
      <c r="N117" s="896"/>
      <c r="O117" s="896"/>
      <c r="P117" s="896"/>
      <c r="Q117" s="896"/>
      <c r="R117" s="896"/>
      <c r="S117" s="896"/>
      <c r="T117" s="896"/>
    </row>
    <row r="118" spans="1:20" ht="15" x14ac:dyDescent="0.25">
      <c r="A118" s="911"/>
      <c r="B118" s="911"/>
      <c r="C118" s="911"/>
      <c r="D118" s="11"/>
      <c r="E118" s="11"/>
      <c r="F118" s="894"/>
      <c r="G118" s="73"/>
      <c r="H118" s="73"/>
      <c r="I118" s="73"/>
      <c r="J118" s="73"/>
      <c r="K118" s="72"/>
      <c r="L118" s="72"/>
      <c r="M118" s="896"/>
      <c r="N118" s="896"/>
      <c r="O118" s="896"/>
      <c r="P118" s="896"/>
      <c r="Q118" s="896"/>
      <c r="R118" s="896"/>
      <c r="S118" s="896"/>
      <c r="T118" s="896"/>
    </row>
    <row r="119" spans="1:20" ht="15" x14ac:dyDescent="0.25">
      <c r="A119" s="911"/>
      <c r="B119" s="911"/>
      <c r="C119" s="911"/>
      <c r="D119" s="11"/>
      <c r="E119" s="11"/>
      <c r="F119" s="894"/>
      <c r="G119" s="73"/>
      <c r="H119" s="73"/>
      <c r="I119" s="73"/>
      <c r="J119" s="73"/>
      <c r="K119" s="72"/>
      <c r="L119" s="72"/>
      <c r="M119" s="896"/>
      <c r="N119" s="896"/>
      <c r="O119" s="896"/>
      <c r="P119" s="896"/>
      <c r="Q119" s="896"/>
      <c r="R119" s="896"/>
      <c r="S119" s="896"/>
      <c r="T119" s="896"/>
    </row>
    <row r="120" spans="1:20" ht="15" x14ac:dyDescent="0.25">
      <c r="A120" s="911"/>
      <c r="B120" s="911"/>
      <c r="C120" s="911"/>
      <c r="D120" s="11"/>
      <c r="E120" s="11"/>
      <c r="F120" s="894"/>
      <c r="G120" s="73"/>
      <c r="H120" s="73"/>
      <c r="I120" s="73"/>
      <c r="J120" s="73"/>
      <c r="K120" s="72"/>
      <c r="L120" s="72"/>
      <c r="M120" s="896"/>
      <c r="N120" s="896"/>
      <c r="O120" s="896"/>
      <c r="P120" s="896"/>
      <c r="Q120" s="896"/>
      <c r="R120" s="896"/>
      <c r="S120" s="896"/>
      <c r="T120" s="896"/>
    </row>
    <row r="121" spans="1:20" ht="15" x14ac:dyDescent="0.25">
      <c r="A121" s="911"/>
      <c r="B121" s="911"/>
      <c r="C121" s="911"/>
      <c r="D121" s="11"/>
      <c r="E121" s="11"/>
      <c r="F121" s="894"/>
      <c r="G121" s="73"/>
      <c r="H121" s="73"/>
      <c r="I121" s="73"/>
      <c r="J121" s="73"/>
      <c r="K121" s="72"/>
      <c r="L121" s="72"/>
      <c r="M121" s="896"/>
      <c r="N121" s="896"/>
      <c r="O121" s="896"/>
      <c r="P121" s="896"/>
      <c r="Q121" s="896"/>
      <c r="R121" s="896"/>
      <c r="S121" s="896"/>
      <c r="T121" s="896"/>
    </row>
    <row r="122" spans="1:20" ht="15" x14ac:dyDescent="0.25">
      <c r="A122" s="911"/>
      <c r="B122" s="911"/>
      <c r="C122" s="911"/>
      <c r="D122" s="11"/>
      <c r="E122" s="11"/>
      <c r="F122" s="894"/>
      <c r="G122" s="73"/>
      <c r="H122" s="73"/>
      <c r="I122" s="73"/>
      <c r="J122" s="73"/>
      <c r="K122" s="72"/>
      <c r="L122" s="72"/>
      <c r="M122" s="896"/>
      <c r="N122" s="896"/>
      <c r="O122" s="896"/>
      <c r="P122" s="896"/>
      <c r="Q122" s="896"/>
      <c r="R122" s="896"/>
      <c r="S122" s="896"/>
      <c r="T122" s="896"/>
    </row>
    <row r="123" spans="1:20" ht="15" x14ac:dyDescent="0.25">
      <c r="A123" s="911"/>
      <c r="B123" s="911"/>
      <c r="C123" s="911"/>
      <c r="D123" s="11"/>
      <c r="E123" s="11"/>
      <c r="F123" s="894"/>
      <c r="G123" s="73"/>
      <c r="H123" s="73"/>
      <c r="I123" s="73"/>
      <c r="J123" s="73"/>
      <c r="K123" s="72"/>
      <c r="L123" s="72"/>
      <c r="M123" s="896"/>
      <c r="N123" s="896"/>
      <c r="O123" s="896"/>
      <c r="P123" s="896"/>
      <c r="Q123" s="896"/>
      <c r="R123" s="896"/>
      <c r="S123" s="896"/>
      <c r="T123" s="896"/>
    </row>
    <row r="124" spans="1:20" ht="15" x14ac:dyDescent="0.25">
      <c r="A124" s="911"/>
      <c r="B124" s="911"/>
      <c r="C124" s="911"/>
      <c r="D124" s="11"/>
      <c r="E124" s="11"/>
      <c r="F124" s="894"/>
      <c r="G124" s="73"/>
      <c r="H124" s="73"/>
      <c r="I124" s="73"/>
      <c r="J124" s="73"/>
      <c r="K124" s="72"/>
      <c r="L124" s="72"/>
      <c r="M124" s="896"/>
      <c r="N124" s="896"/>
      <c r="O124" s="896"/>
      <c r="P124" s="896"/>
      <c r="Q124" s="896"/>
      <c r="R124" s="896"/>
      <c r="S124" s="896"/>
      <c r="T124" s="896"/>
    </row>
    <row r="125" spans="1:20" ht="15" x14ac:dyDescent="0.25">
      <c r="A125" s="911"/>
      <c r="B125" s="911"/>
      <c r="C125" s="911"/>
      <c r="D125" s="11"/>
      <c r="E125" s="11"/>
      <c r="F125" s="894"/>
      <c r="G125" s="73"/>
      <c r="H125" s="73"/>
      <c r="I125" s="73"/>
      <c r="J125" s="73"/>
      <c r="K125" s="72"/>
      <c r="L125" s="72"/>
      <c r="M125" s="896"/>
      <c r="N125" s="896"/>
      <c r="O125" s="896"/>
      <c r="P125" s="896"/>
      <c r="Q125" s="896"/>
      <c r="R125" s="896"/>
      <c r="S125" s="896"/>
      <c r="T125" s="896"/>
    </row>
    <row r="126" spans="1:20" ht="15" x14ac:dyDescent="0.25">
      <c r="A126" s="911"/>
      <c r="B126" s="911"/>
      <c r="C126" s="911"/>
      <c r="D126" s="11"/>
      <c r="E126" s="11"/>
      <c r="F126" s="894"/>
      <c r="G126" s="73"/>
      <c r="H126" s="73"/>
      <c r="I126" s="73"/>
      <c r="J126" s="73"/>
      <c r="K126" s="72"/>
      <c r="L126" s="72"/>
      <c r="M126" s="896"/>
      <c r="N126" s="896"/>
      <c r="O126" s="896"/>
      <c r="P126" s="896"/>
      <c r="Q126" s="896"/>
      <c r="R126" s="896"/>
      <c r="S126" s="896"/>
      <c r="T126" s="896"/>
    </row>
    <row r="127" spans="1:20" ht="15" x14ac:dyDescent="0.25">
      <c r="A127" s="911"/>
      <c r="B127" s="911"/>
      <c r="C127" s="911"/>
      <c r="D127" s="11"/>
      <c r="E127" s="11"/>
      <c r="F127" s="894"/>
      <c r="G127" s="73"/>
      <c r="H127" s="73"/>
      <c r="I127" s="73"/>
      <c r="J127" s="73"/>
      <c r="K127" s="72"/>
      <c r="L127" s="72"/>
      <c r="M127" s="896"/>
      <c r="N127" s="896"/>
      <c r="O127" s="896"/>
      <c r="P127" s="896"/>
      <c r="Q127" s="896"/>
      <c r="R127" s="896"/>
      <c r="S127" s="896"/>
      <c r="T127" s="896"/>
    </row>
    <row r="128" spans="1:20" ht="15" x14ac:dyDescent="0.25">
      <c r="A128" s="911"/>
      <c r="B128" s="911"/>
      <c r="C128" s="911"/>
      <c r="D128" s="11"/>
      <c r="E128" s="11"/>
      <c r="F128" s="894"/>
      <c r="G128" s="73"/>
      <c r="H128" s="73"/>
      <c r="I128" s="73"/>
      <c r="J128" s="73"/>
      <c r="K128" s="72"/>
      <c r="L128" s="72"/>
      <c r="M128" s="896"/>
      <c r="N128" s="896"/>
      <c r="O128" s="896"/>
      <c r="P128" s="896"/>
      <c r="Q128" s="896"/>
      <c r="R128" s="896"/>
      <c r="S128" s="896"/>
      <c r="T128" s="896"/>
    </row>
    <row r="129" spans="1:23" ht="15" x14ac:dyDescent="0.25">
      <c r="A129" s="911"/>
      <c r="B129" s="911"/>
      <c r="C129" s="911"/>
      <c r="D129" s="11"/>
      <c r="E129" s="11"/>
      <c r="F129" s="894"/>
      <c r="G129" s="73"/>
      <c r="H129" s="73"/>
      <c r="I129" s="73"/>
      <c r="J129" s="73"/>
      <c r="K129" s="72"/>
      <c r="L129" s="72"/>
      <c r="M129" s="896"/>
      <c r="N129" s="896"/>
      <c r="O129" s="896"/>
      <c r="P129" s="896"/>
      <c r="Q129" s="896"/>
      <c r="R129" s="896"/>
      <c r="S129" s="896"/>
      <c r="T129" s="896"/>
    </row>
    <row r="130" spans="1:23" ht="15" x14ac:dyDescent="0.25">
      <c r="A130" s="911"/>
      <c r="B130" s="911"/>
      <c r="C130" s="911"/>
      <c r="D130" s="11"/>
      <c r="E130" s="11"/>
      <c r="F130" s="894"/>
      <c r="G130" s="73"/>
      <c r="H130" s="73"/>
      <c r="I130" s="73"/>
      <c r="J130" s="73"/>
      <c r="K130" s="72"/>
      <c r="L130" s="72"/>
      <c r="M130" s="896"/>
      <c r="N130" s="896"/>
      <c r="O130" s="896"/>
      <c r="P130" s="896"/>
      <c r="Q130" s="896"/>
      <c r="R130" s="896"/>
      <c r="S130" s="896"/>
      <c r="T130" s="896"/>
    </row>
    <row r="131" spans="1:23" ht="15" x14ac:dyDescent="0.25">
      <c r="A131" s="911"/>
      <c r="B131" s="911"/>
      <c r="C131" s="911"/>
      <c r="D131" s="11"/>
      <c r="E131" s="11"/>
      <c r="F131" s="894"/>
      <c r="G131" s="73"/>
      <c r="H131" s="73"/>
      <c r="I131" s="73"/>
      <c r="J131" s="73"/>
      <c r="K131" s="72"/>
      <c r="L131" s="72"/>
      <c r="M131" s="896"/>
      <c r="N131" s="896"/>
      <c r="O131" s="896"/>
      <c r="P131" s="896"/>
      <c r="Q131" s="896"/>
      <c r="R131" s="896"/>
      <c r="S131" s="896"/>
      <c r="T131" s="896"/>
    </row>
    <row r="132" spans="1:23" ht="15" x14ac:dyDescent="0.25">
      <c r="A132" s="911"/>
      <c r="B132" s="911"/>
      <c r="C132" s="911"/>
      <c r="D132" s="11"/>
      <c r="E132" s="11"/>
      <c r="F132" s="894"/>
      <c r="G132" s="73"/>
      <c r="H132" s="73"/>
      <c r="I132" s="73"/>
      <c r="J132" s="73"/>
      <c r="K132" s="72"/>
      <c r="L132" s="72"/>
      <c r="M132" s="896"/>
      <c r="N132" s="896"/>
      <c r="O132" s="896"/>
      <c r="P132" s="896"/>
      <c r="Q132" s="896"/>
      <c r="R132" s="896"/>
      <c r="S132" s="896"/>
      <c r="T132" s="896"/>
    </row>
    <row r="133" spans="1:23" ht="15" x14ac:dyDescent="0.25">
      <c r="A133" s="911"/>
      <c r="B133" s="911"/>
      <c r="C133" s="911"/>
      <c r="D133" s="11"/>
      <c r="E133" s="11"/>
      <c r="F133" s="894"/>
      <c r="G133" s="73"/>
      <c r="H133" s="73"/>
      <c r="I133" s="73"/>
      <c r="J133" s="73"/>
      <c r="K133" s="72"/>
      <c r="L133" s="72"/>
      <c r="M133" s="896"/>
      <c r="N133" s="896"/>
      <c r="O133" s="896"/>
      <c r="P133" s="896"/>
      <c r="Q133" s="896"/>
      <c r="R133" s="896"/>
      <c r="S133" s="896"/>
      <c r="T133" s="896"/>
    </row>
    <row r="134" spans="1:23" ht="15" x14ac:dyDescent="0.25">
      <c r="A134" s="911"/>
      <c r="B134" s="911"/>
      <c r="C134" s="911"/>
      <c r="D134" s="11"/>
      <c r="E134" s="11"/>
      <c r="F134" s="894"/>
      <c r="G134" s="73"/>
      <c r="H134" s="73"/>
      <c r="I134" s="73"/>
      <c r="J134" s="73"/>
      <c r="K134" s="72"/>
      <c r="L134" s="72"/>
      <c r="M134" s="896"/>
      <c r="N134" s="896"/>
      <c r="O134" s="896"/>
      <c r="P134" s="896"/>
      <c r="Q134" s="896"/>
      <c r="R134" s="896"/>
      <c r="S134" s="896"/>
      <c r="T134" s="896"/>
    </row>
    <row r="135" spans="1:23" ht="15" x14ac:dyDescent="0.25">
      <c r="A135" s="911"/>
      <c r="B135" s="911"/>
      <c r="C135" s="911"/>
      <c r="D135" s="11"/>
      <c r="E135" s="11"/>
      <c r="F135" s="894"/>
      <c r="G135" s="73"/>
      <c r="H135" s="73"/>
      <c r="I135" s="73"/>
      <c r="J135" s="73"/>
      <c r="K135" s="72"/>
      <c r="L135" s="72"/>
      <c r="M135" s="896"/>
      <c r="N135" s="896"/>
      <c r="O135" s="896"/>
      <c r="P135" s="896"/>
      <c r="Q135" s="896"/>
      <c r="R135" s="896"/>
      <c r="S135" s="896"/>
      <c r="T135" s="896"/>
    </row>
    <row r="136" spans="1:23" ht="15" x14ac:dyDescent="0.25">
      <c r="A136" s="911"/>
      <c r="B136" s="911"/>
      <c r="C136" s="911"/>
      <c r="D136" s="11"/>
      <c r="E136" s="11"/>
      <c r="F136" s="894"/>
      <c r="G136" s="73"/>
      <c r="H136" s="73"/>
      <c r="I136" s="73"/>
      <c r="J136" s="73"/>
      <c r="K136" s="72"/>
      <c r="L136" s="72"/>
      <c r="M136" s="896"/>
      <c r="N136" s="896"/>
      <c r="O136" s="896"/>
      <c r="P136" s="896"/>
      <c r="Q136" s="896"/>
      <c r="R136" s="896"/>
      <c r="S136" s="896"/>
      <c r="T136" s="896"/>
    </row>
    <row r="137" spans="1:23" ht="15" x14ac:dyDescent="0.25">
      <c r="A137" s="911"/>
      <c r="B137" s="911"/>
      <c r="C137" s="911"/>
      <c r="D137" s="11"/>
      <c r="E137" s="11"/>
      <c r="F137" s="894"/>
      <c r="G137" s="73"/>
      <c r="H137" s="73"/>
      <c r="I137" s="73"/>
      <c r="J137" s="73"/>
      <c r="K137" s="72"/>
      <c r="L137" s="72"/>
      <c r="M137" s="896"/>
      <c r="N137" s="896"/>
      <c r="O137" s="896"/>
      <c r="P137" s="896"/>
      <c r="Q137" s="896"/>
      <c r="R137" s="896"/>
      <c r="S137" s="896"/>
      <c r="T137" s="896"/>
    </row>
    <row r="138" spans="1:23" ht="15" x14ac:dyDescent="0.25">
      <c r="A138" s="911"/>
      <c r="B138" s="911"/>
      <c r="C138" s="911"/>
      <c r="D138" s="11"/>
      <c r="E138" s="11"/>
      <c r="F138" s="894"/>
      <c r="G138" s="73"/>
      <c r="H138" s="73"/>
      <c r="I138" s="73"/>
      <c r="J138" s="73"/>
      <c r="K138" s="72"/>
      <c r="L138" s="72"/>
      <c r="M138" s="896"/>
      <c r="N138" s="896"/>
      <c r="O138" s="896"/>
      <c r="P138" s="896"/>
      <c r="Q138" s="896"/>
      <c r="R138" s="896"/>
      <c r="S138" s="896"/>
      <c r="T138" s="896"/>
    </row>
    <row r="139" spans="1:23" ht="15" x14ac:dyDescent="0.25">
      <c r="A139" s="911"/>
      <c r="B139" s="911"/>
      <c r="C139" s="911"/>
      <c r="D139" s="11"/>
      <c r="E139" s="11"/>
      <c r="F139" s="894"/>
      <c r="G139" s="73"/>
      <c r="H139" s="73"/>
      <c r="I139" s="73"/>
      <c r="J139" s="73"/>
      <c r="K139" s="72"/>
      <c r="L139" s="72"/>
      <c r="M139" s="896"/>
      <c r="N139" s="896"/>
      <c r="O139" s="896"/>
      <c r="P139" s="896"/>
      <c r="Q139" s="896"/>
      <c r="R139" s="896"/>
      <c r="S139" s="896"/>
      <c r="T139" s="896"/>
    </row>
    <row r="141" spans="1:23" x14ac:dyDescent="0.2">
      <c r="A141" s="1567"/>
      <c r="B141" s="1567"/>
      <c r="C141" s="1567"/>
      <c r="D141" s="1567"/>
      <c r="E141" s="1567"/>
      <c r="F141" s="1567"/>
      <c r="G141" s="1567"/>
      <c r="H141" s="1567"/>
      <c r="I141" s="1567"/>
      <c r="J141" s="1567"/>
      <c r="K141" s="1567"/>
      <c r="L141" s="1567"/>
      <c r="M141" s="1567"/>
      <c r="N141" s="1567"/>
      <c r="O141" s="1567"/>
      <c r="P141" s="1567"/>
      <c r="Q141" s="1567"/>
      <c r="R141" s="1567"/>
      <c r="S141" s="1567"/>
      <c r="T141" s="1567"/>
      <c r="U141" s="1567"/>
      <c r="V141" s="1567"/>
      <c r="W141" s="1567"/>
    </row>
    <row r="142" spans="1:23" x14ac:dyDescent="0.2">
      <c r="A142" s="890"/>
      <c r="B142" s="890"/>
      <c r="C142" s="890"/>
      <c r="D142" s="890"/>
      <c r="E142" s="890"/>
      <c r="F142" s="890"/>
      <c r="G142" s="890"/>
      <c r="H142" s="890"/>
      <c r="I142" s="890"/>
      <c r="J142" s="890"/>
      <c r="K142" s="890"/>
      <c r="L142" s="890"/>
      <c r="M142" s="115"/>
      <c r="N142" s="890"/>
      <c r="O142" s="890"/>
      <c r="P142" s="890"/>
      <c r="Q142" s="890"/>
      <c r="R142" s="890"/>
      <c r="S142" s="890"/>
      <c r="T142" s="890"/>
      <c r="U142" s="890"/>
      <c r="V142" s="890"/>
      <c r="W142" s="890"/>
    </row>
    <row r="143" spans="1:23" x14ac:dyDescent="0.2">
      <c r="A143" s="1567"/>
      <c r="B143" s="1567"/>
      <c r="C143" s="1567"/>
      <c r="D143" s="1567"/>
      <c r="E143" s="1567"/>
      <c r="F143" s="1567"/>
      <c r="G143" s="1567"/>
      <c r="H143" s="1567"/>
      <c r="I143" s="1567"/>
      <c r="J143" s="1567"/>
      <c r="K143" s="1567"/>
      <c r="L143" s="1567"/>
      <c r="M143" s="1567"/>
      <c r="N143" s="1567"/>
      <c r="O143" s="1567"/>
      <c r="P143" s="1567"/>
      <c r="Q143" s="1567"/>
      <c r="R143" s="1567"/>
      <c r="S143" s="1567"/>
      <c r="T143" s="1567"/>
      <c r="U143" s="1567"/>
      <c r="V143" s="1567"/>
      <c r="W143" s="1567"/>
    </row>
    <row r="144" spans="1:23" x14ac:dyDescent="0.2">
      <c r="A144" s="891"/>
      <c r="B144" s="891"/>
      <c r="C144" s="891"/>
      <c r="D144" s="891"/>
      <c r="E144" s="891"/>
      <c r="F144" s="891"/>
      <c r="G144" s="891"/>
      <c r="H144" s="891"/>
      <c r="I144" s="891"/>
      <c r="J144" s="891"/>
      <c r="K144" s="891"/>
      <c r="L144" s="891"/>
      <c r="M144" s="116"/>
      <c r="N144" s="891"/>
      <c r="O144" s="891"/>
      <c r="P144" s="891"/>
      <c r="Q144" s="891"/>
      <c r="R144" s="891"/>
      <c r="S144" s="891"/>
      <c r="T144" s="891"/>
      <c r="U144" s="891"/>
      <c r="V144" s="891"/>
      <c r="W144" s="891"/>
    </row>
    <row r="145" spans="1:23" x14ac:dyDescent="0.2">
      <c r="A145" s="1567"/>
      <c r="B145" s="1567"/>
      <c r="C145" s="1567"/>
      <c r="D145" s="1567"/>
      <c r="E145" s="1567"/>
      <c r="F145" s="1567"/>
      <c r="G145" s="1567"/>
      <c r="H145" s="1567"/>
      <c r="I145" s="1567"/>
      <c r="J145" s="1567"/>
      <c r="K145" s="1567"/>
      <c r="L145" s="1567"/>
      <c r="M145" s="1567"/>
      <c r="N145" s="1567"/>
      <c r="O145" s="1567"/>
      <c r="P145" s="1567"/>
      <c r="Q145" s="1567"/>
      <c r="R145" s="1567"/>
      <c r="S145" s="1567"/>
      <c r="T145" s="1567"/>
      <c r="U145" s="1567"/>
      <c r="V145" s="1567"/>
      <c r="W145" s="1567"/>
    </row>
    <row r="146" spans="1:23" x14ac:dyDescent="0.2">
      <c r="A146" s="1566"/>
      <c r="B146" s="1566"/>
      <c r="C146" s="1566"/>
      <c r="D146" s="1566"/>
      <c r="E146" s="1566"/>
      <c r="F146" s="1566"/>
      <c r="G146" s="1566"/>
      <c r="H146" s="1566"/>
      <c r="I146" s="1566"/>
      <c r="J146" s="1566"/>
      <c r="K146" s="1566"/>
      <c r="L146" s="1566"/>
      <c r="M146" s="1566"/>
      <c r="N146" s="1566"/>
      <c r="O146" s="1566"/>
      <c r="P146" s="1566"/>
      <c r="Q146" s="1566"/>
      <c r="R146" s="1566"/>
      <c r="S146" s="1566"/>
      <c r="T146" s="1566"/>
      <c r="U146" s="1566"/>
      <c r="V146" s="1566"/>
      <c r="W146" s="1566"/>
    </row>
    <row r="147" spans="1:23" x14ac:dyDescent="0.2">
      <c r="A147" s="1566"/>
      <c r="B147" s="1566"/>
      <c r="C147" s="1566"/>
      <c r="D147" s="1566"/>
      <c r="E147" s="1566"/>
      <c r="F147" s="1566"/>
      <c r="G147" s="1566"/>
      <c r="H147" s="1566"/>
      <c r="I147" s="1566"/>
      <c r="J147" s="1566"/>
      <c r="K147" s="1566"/>
      <c r="L147" s="1566"/>
      <c r="M147" s="1566"/>
      <c r="N147" s="1566"/>
      <c r="O147" s="1566"/>
      <c r="P147" s="1566"/>
      <c r="Q147" s="1566"/>
      <c r="R147" s="1566"/>
      <c r="S147" s="1566"/>
      <c r="T147" s="1566"/>
      <c r="U147" s="1566"/>
      <c r="V147" s="1566"/>
      <c r="W147" s="1566"/>
    </row>
    <row r="148" spans="1:23" x14ac:dyDescent="0.2">
      <c r="A148" s="1566"/>
      <c r="B148" s="1566"/>
      <c r="C148" s="1566"/>
      <c r="D148" s="1566"/>
      <c r="E148" s="1566"/>
      <c r="F148" s="1566"/>
      <c r="G148" s="1566"/>
      <c r="H148" s="1566"/>
      <c r="I148" s="1566"/>
      <c r="J148" s="1566"/>
      <c r="K148" s="1566"/>
      <c r="L148" s="1566"/>
      <c r="M148" s="1566"/>
      <c r="N148" s="1566"/>
      <c r="O148" s="1566"/>
      <c r="P148" s="1566"/>
      <c r="Q148" s="1566"/>
      <c r="R148" s="1566"/>
      <c r="S148" s="1566"/>
      <c r="T148" s="1566"/>
      <c r="U148" s="1566"/>
      <c r="V148" s="1566"/>
      <c r="W148" s="1566"/>
    </row>
    <row r="149" spans="1:23" x14ac:dyDescent="0.2">
      <c r="A149" s="890"/>
      <c r="B149" s="890"/>
      <c r="C149" s="890"/>
      <c r="D149" s="890"/>
      <c r="E149" s="890"/>
      <c r="F149" s="890"/>
      <c r="G149" s="890"/>
      <c r="H149" s="890"/>
      <c r="I149" s="890"/>
      <c r="J149" s="890"/>
      <c r="K149" s="890"/>
      <c r="L149" s="890"/>
      <c r="M149" s="115"/>
      <c r="N149" s="890"/>
      <c r="O149" s="890"/>
      <c r="P149" s="890"/>
      <c r="Q149" s="890"/>
      <c r="R149" s="890"/>
      <c r="S149" s="890"/>
      <c r="T149" s="890"/>
      <c r="U149" s="890"/>
      <c r="V149" s="890"/>
      <c r="W149" s="890"/>
    </row>
    <row r="150" spans="1:23" x14ac:dyDescent="0.2">
      <c r="A150" s="1566"/>
      <c r="B150" s="1566"/>
      <c r="C150" s="1566"/>
      <c r="D150" s="1566"/>
      <c r="E150" s="1566"/>
      <c r="F150" s="1566"/>
      <c r="G150" s="1566"/>
      <c r="H150" s="1566"/>
      <c r="I150" s="1566"/>
      <c r="J150" s="1566"/>
      <c r="K150" s="1566"/>
      <c r="L150" s="1566"/>
      <c r="M150" s="1566"/>
      <c r="N150" s="1566"/>
      <c r="O150" s="1566"/>
      <c r="P150" s="1566"/>
      <c r="Q150" s="1566"/>
      <c r="R150" s="1566"/>
      <c r="S150" s="1566"/>
      <c r="T150" s="1566"/>
      <c r="U150" s="1566"/>
      <c r="V150" s="1566"/>
      <c r="W150" s="1566"/>
    </row>
    <row r="151" spans="1:23" x14ac:dyDescent="0.2">
      <c r="A151" s="1566"/>
      <c r="B151" s="1566"/>
      <c r="C151" s="1566"/>
      <c r="D151" s="1566"/>
      <c r="E151" s="1566"/>
      <c r="F151" s="1566"/>
      <c r="G151" s="1566"/>
      <c r="H151" s="1566"/>
      <c r="I151" s="1566"/>
      <c r="J151" s="1566"/>
      <c r="K151" s="1566"/>
      <c r="L151" s="1566"/>
      <c r="M151" s="1566"/>
      <c r="N151" s="1566"/>
      <c r="O151" s="1566"/>
      <c r="P151" s="1566"/>
      <c r="Q151" s="1566"/>
      <c r="R151" s="1566"/>
      <c r="S151" s="1566"/>
      <c r="T151" s="1566"/>
      <c r="U151" s="1566"/>
      <c r="V151" s="1566"/>
      <c r="W151" s="1566"/>
    </row>
    <row r="152" spans="1:23" x14ac:dyDescent="0.2">
      <c r="A152" s="1566"/>
      <c r="B152" s="1566"/>
      <c r="C152" s="1566"/>
      <c r="D152" s="1566"/>
      <c r="E152" s="1566"/>
      <c r="F152" s="1566"/>
      <c r="G152" s="1566"/>
      <c r="H152" s="1566"/>
      <c r="I152" s="1566"/>
      <c r="J152" s="1566"/>
      <c r="K152" s="1566"/>
      <c r="L152" s="1566"/>
      <c r="M152" s="1566"/>
      <c r="N152" s="1566"/>
      <c r="O152" s="1566"/>
      <c r="P152" s="1566"/>
      <c r="Q152" s="1566"/>
      <c r="R152" s="1566"/>
      <c r="S152" s="1566"/>
      <c r="T152" s="1566"/>
      <c r="U152" s="1566"/>
      <c r="V152" s="1566"/>
      <c r="W152" s="1566"/>
    </row>
    <row r="153" spans="1:23" x14ac:dyDescent="0.2">
      <c r="A153" s="891"/>
      <c r="B153" s="891"/>
      <c r="C153" s="891"/>
      <c r="D153" s="891"/>
      <c r="E153" s="891"/>
      <c r="F153" s="891"/>
      <c r="G153" s="891"/>
      <c r="H153" s="891"/>
      <c r="I153" s="891"/>
      <c r="J153" s="891"/>
      <c r="K153" s="891"/>
      <c r="L153" s="891"/>
      <c r="M153" s="116"/>
      <c r="N153" s="891"/>
      <c r="O153" s="891"/>
      <c r="P153" s="891"/>
      <c r="Q153" s="891"/>
      <c r="R153" s="891"/>
      <c r="S153" s="891"/>
      <c r="T153" s="891"/>
      <c r="U153" s="891"/>
      <c r="V153" s="891"/>
      <c r="W153" s="891"/>
    </row>
    <row r="154" spans="1:23" x14ac:dyDescent="0.2">
      <c r="A154" s="1567"/>
      <c r="B154" s="1567"/>
      <c r="C154" s="1567"/>
      <c r="D154" s="1567"/>
      <c r="E154" s="1567"/>
      <c r="F154" s="1567"/>
      <c r="G154" s="1567"/>
      <c r="H154" s="1567"/>
      <c r="I154" s="1567"/>
      <c r="J154" s="1567"/>
      <c r="K154" s="1567"/>
      <c r="L154" s="1567"/>
      <c r="M154" s="1567"/>
      <c r="N154" s="1567"/>
      <c r="O154" s="1567"/>
      <c r="P154" s="1567"/>
      <c r="Q154" s="1567"/>
      <c r="R154" s="1567"/>
      <c r="S154" s="1567"/>
      <c r="T154" s="1567"/>
      <c r="U154" s="1567"/>
      <c r="V154" s="1567"/>
      <c r="W154" s="1567"/>
    </row>
    <row r="155" spans="1:23" x14ac:dyDescent="0.2">
      <c r="A155" s="1566"/>
      <c r="B155" s="1566"/>
      <c r="C155" s="1566"/>
      <c r="D155" s="1566"/>
      <c r="E155" s="1566"/>
      <c r="F155" s="1566"/>
      <c r="G155" s="1566"/>
      <c r="H155" s="1566"/>
      <c r="I155" s="1566"/>
      <c r="J155" s="1566"/>
      <c r="K155" s="1566"/>
      <c r="L155" s="1566"/>
      <c r="M155" s="1566"/>
      <c r="N155" s="1566"/>
      <c r="O155" s="1566"/>
      <c r="P155" s="1566"/>
      <c r="Q155" s="1566"/>
      <c r="R155" s="1566"/>
      <c r="S155" s="1566"/>
      <c r="T155" s="1566"/>
      <c r="U155" s="1566"/>
      <c r="V155" s="1566"/>
      <c r="W155" s="1566"/>
    </row>
    <row r="156" spans="1:23" x14ac:dyDescent="0.2">
      <c r="A156" s="1566"/>
      <c r="B156" s="1566"/>
      <c r="C156" s="1566"/>
      <c r="D156" s="1566"/>
      <c r="E156" s="1566"/>
      <c r="F156" s="1566"/>
      <c r="G156" s="1566"/>
      <c r="H156" s="1566"/>
      <c r="I156" s="1566"/>
      <c r="J156" s="1566"/>
      <c r="K156" s="1566"/>
      <c r="L156" s="1566"/>
      <c r="M156" s="1566"/>
      <c r="N156" s="1566"/>
      <c r="O156" s="1566"/>
      <c r="P156" s="1566"/>
      <c r="Q156" s="1566"/>
      <c r="R156" s="1566"/>
      <c r="S156" s="1566"/>
      <c r="T156" s="1566"/>
      <c r="U156" s="1566"/>
      <c r="V156" s="1566"/>
      <c r="W156" s="1566"/>
    </row>
    <row r="157" spans="1:23" x14ac:dyDescent="0.2">
      <c r="A157" s="890"/>
      <c r="B157" s="890"/>
      <c r="C157" s="890"/>
      <c r="D157" s="890"/>
      <c r="E157" s="890"/>
      <c r="F157" s="890"/>
      <c r="G157" s="890"/>
      <c r="H157" s="890"/>
      <c r="I157" s="890"/>
      <c r="J157" s="890"/>
      <c r="K157" s="890"/>
      <c r="L157" s="890"/>
      <c r="M157" s="115"/>
      <c r="N157" s="890"/>
      <c r="O157" s="890"/>
      <c r="P157" s="890"/>
      <c r="Q157" s="890"/>
      <c r="R157" s="890"/>
      <c r="S157" s="890"/>
      <c r="T157" s="890"/>
      <c r="U157" s="890"/>
      <c r="V157" s="890"/>
      <c r="W157" s="890"/>
    </row>
    <row r="158" spans="1:23" x14ac:dyDescent="0.2">
      <c r="A158" s="1566"/>
      <c r="B158" s="1566"/>
      <c r="C158" s="1566"/>
      <c r="D158" s="1566"/>
      <c r="E158" s="1566"/>
      <c r="F158" s="1566"/>
      <c r="G158" s="1566"/>
      <c r="H158" s="1566"/>
      <c r="I158" s="1566"/>
      <c r="J158" s="1566"/>
      <c r="K158" s="1566"/>
      <c r="L158" s="1566"/>
      <c r="M158" s="1566"/>
      <c r="N158" s="1566"/>
      <c r="O158" s="1566"/>
      <c r="P158" s="1566"/>
      <c r="Q158" s="1566"/>
      <c r="R158" s="1566"/>
      <c r="S158" s="1566"/>
      <c r="T158" s="1566"/>
      <c r="U158" s="1566"/>
      <c r="V158" s="1566"/>
      <c r="W158" s="1566"/>
    </row>
    <row r="159" spans="1:23" x14ac:dyDescent="0.2">
      <c r="A159" s="890"/>
      <c r="B159" s="890"/>
      <c r="C159" s="890"/>
      <c r="D159" s="890"/>
      <c r="E159" s="890"/>
      <c r="F159" s="890"/>
      <c r="G159" s="890"/>
      <c r="H159" s="890"/>
      <c r="I159" s="890"/>
      <c r="J159" s="890"/>
      <c r="K159" s="890"/>
      <c r="L159" s="890"/>
      <c r="M159" s="115"/>
      <c r="N159" s="890"/>
      <c r="O159" s="890"/>
      <c r="P159" s="890"/>
      <c r="Q159" s="890"/>
      <c r="R159" s="890"/>
      <c r="S159" s="890"/>
      <c r="T159" s="890"/>
      <c r="U159" s="890"/>
      <c r="V159" s="890"/>
      <c r="W159" s="890"/>
    </row>
    <row r="160" spans="1:23" x14ac:dyDescent="0.2">
      <c r="A160" s="1566"/>
      <c r="B160" s="1566"/>
      <c r="C160" s="1566"/>
      <c r="D160" s="1566"/>
      <c r="E160" s="1566"/>
      <c r="F160" s="1566"/>
      <c r="G160" s="1566"/>
      <c r="H160" s="1566"/>
      <c r="I160" s="1566"/>
      <c r="J160" s="1566"/>
      <c r="K160" s="1566"/>
      <c r="L160" s="1566"/>
      <c r="M160" s="1566"/>
      <c r="N160" s="1566"/>
      <c r="O160" s="1566"/>
      <c r="P160" s="1566"/>
      <c r="Q160" s="1566"/>
      <c r="R160" s="1566"/>
      <c r="S160" s="1566"/>
      <c r="T160" s="1566"/>
      <c r="U160" s="1566"/>
      <c r="V160" s="1566"/>
      <c r="W160" s="1566"/>
    </row>
    <row r="161" spans="1:23" x14ac:dyDescent="0.2">
      <c r="A161" s="1566"/>
      <c r="B161" s="1566"/>
      <c r="C161" s="1566"/>
      <c r="D161" s="1566"/>
      <c r="E161" s="1566"/>
      <c r="F161" s="1566"/>
      <c r="G161" s="1566"/>
      <c r="H161" s="1566"/>
      <c r="I161" s="1566"/>
      <c r="J161" s="1566"/>
      <c r="K161" s="1566"/>
      <c r="L161" s="1566"/>
      <c r="M161" s="1566"/>
      <c r="N161" s="1566"/>
      <c r="O161" s="1566"/>
      <c r="P161" s="1566"/>
      <c r="Q161" s="1566"/>
      <c r="R161" s="1566"/>
      <c r="S161" s="1566"/>
      <c r="T161" s="1566"/>
      <c r="U161" s="1566"/>
      <c r="V161" s="1566"/>
      <c r="W161" s="1566"/>
    </row>
    <row r="162" spans="1:23" x14ac:dyDescent="0.2">
      <c r="A162" s="890"/>
      <c r="B162" s="890"/>
      <c r="C162" s="890"/>
      <c r="D162" s="890"/>
      <c r="E162" s="890"/>
      <c r="F162" s="890"/>
      <c r="G162" s="890"/>
      <c r="H162" s="890"/>
      <c r="I162" s="890"/>
      <c r="J162" s="890"/>
      <c r="K162" s="890"/>
      <c r="L162" s="890"/>
      <c r="M162" s="115"/>
      <c r="N162" s="890"/>
      <c r="O162" s="890"/>
      <c r="P162" s="890"/>
      <c r="Q162" s="890"/>
      <c r="R162" s="890"/>
      <c r="S162" s="890"/>
      <c r="T162" s="890"/>
      <c r="U162" s="890"/>
      <c r="V162" s="890"/>
      <c r="W162" s="890"/>
    </row>
    <row r="163" spans="1:23" x14ac:dyDescent="0.2">
      <c r="A163" s="1566"/>
      <c r="B163" s="1566"/>
      <c r="C163" s="1566"/>
      <c r="D163" s="1566"/>
      <c r="E163" s="1566"/>
      <c r="F163" s="1566"/>
      <c r="G163" s="1566"/>
      <c r="H163" s="1566"/>
      <c r="I163" s="1566"/>
      <c r="J163" s="1566"/>
      <c r="K163" s="1566"/>
      <c r="L163" s="1566"/>
      <c r="M163" s="1566"/>
      <c r="N163" s="1566"/>
      <c r="O163" s="1566"/>
      <c r="P163" s="1566"/>
      <c r="Q163" s="1566"/>
      <c r="R163" s="1566"/>
      <c r="S163" s="1566"/>
      <c r="T163" s="1566"/>
      <c r="U163" s="1566"/>
      <c r="V163" s="1566"/>
      <c r="W163" s="1566"/>
    </row>
    <row r="763" spans="6:6" x14ac:dyDescent="0.2">
      <c r="F763" s="913"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6" bestFit="1" customWidth="1"/>
    <col min="2" max="2" width="12" style="726" bestFit="1" customWidth="1"/>
    <col min="3" max="3" width="25.140625" style="726" bestFit="1" customWidth="1"/>
    <col min="4" max="4" width="9.85546875" style="726" bestFit="1" customWidth="1"/>
    <col min="5" max="5" width="6.28515625" style="726" bestFit="1" customWidth="1"/>
    <col min="6" max="6" width="16.7109375" style="726" bestFit="1" customWidth="1"/>
    <col min="7" max="7" width="24.28515625" style="726" customWidth="1"/>
    <col min="8" max="8" width="23.85546875" style="726" bestFit="1" customWidth="1"/>
    <col min="9" max="9" width="15.42578125" style="726" customWidth="1"/>
    <col min="10" max="10" width="17.85546875" style="726" customWidth="1"/>
    <col min="11" max="11" width="2.28515625" style="726" bestFit="1" customWidth="1"/>
    <col min="12" max="12" width="20.28515625" style="726" customWidth="1"/>
    <col min="13" max="13" width="18.5703125" style="726" bestFit="1" customWidth="1"/>
    <col min="14" max="14" width="26.7109375" style="726" customWidth="1"/>
    <col min="15" max="15" width="23.28515625" style="726" customWidth="1"/>
    <col min="16" max="16" width="2.5703125" style="726" bestFit="1" customWidth="1"/>
    <col min="17" max="17" width="17.140625" style="726" bestFit="1" customWidth="1"/>
    <col min="18" max="18" width="20.140625" style="726" bestFit="1" customWidth="1"/>
    <col min="19" max="19" width="11.5703125" style="726" bestFit="1" customWidth="1"/>
    <col min="20" max="20" width="27.5703125" style="726" customWidth="1"/>
    <col min="21" max="21" width="17.85546875" style="726" bestFit="1" customWidth="1"/>
    <col min="22" max="22" width="22.42578125" style="726" customWidth="1"/>
    <col min="23" max="23" width="16.5703125" style="726" bestFit="1" customWidth="1"/>
    <col min="24" max="16384" width="9.140625" style="726"/>
  </cols>
  <sheetData>
    <row r="1" spans="1:22" s="720" customFormat="1" ht="15" x14ac:dyDescent="0.25">
      <c r="A1" s="1596" t="s">
        <v>583</v>
      </c>
      <c r="B1" s="1596"/>
      <c r="C1" s="1596"/>
      <c r="D1" s="1596"/>
      <c r="E1" s="1596"/>
      <c r="F1" s="1596"/>
      <c r="G1" s="1596"/>
      <c r="H1" s="1596"/>
      <c r="I1" s="1596"/>
      <c r="J1" s="1596"/>
      <c r="K1" s="1596"/>
      <c r="L1" s="1596"/>
      <c r="M1" s="1596"/>
      <c r="N1" s="1596"/>
      <c r="O1" s="1596"/>
      <c r="P1" s="1596"/>
      <c r="Q1" s="1596"/>
      <c r="R1" s="1596"/>
    </row>
    <row r="2" spans="1:22" s="720" customFormat="1" ht="15" thickBot="1" x14ac:dyDescent="0.25"/>
    <row r="3" spans="1:22" s="720" customFormat="1" ht="30" customHeight="1" thickBot="1" x14ac:dyDescent="0.3">
      <c r="A3" s="1579" t="s">
        <v>943</v>
      </c>
      <c r="B3" s="1597" t="s">
        <v>584</v>
      </c>
      <c r="C3" s="1586"/>
      <c r="D3" s="1586"/>
      <c r="E3" s="1584"/>
      <c r="F3" s="1597" t="s">
        <v>585</v>
      </c>
      <c r="G3" s="1586" t="s">
        <v>1347</v>
      </c>
      <c r="H3" s="1586" t="s">
        <v>1275</v>
      </c>
      <c r="I3" s="1584" t="s">
        <v>10</v>
      </c>
      <c r="J3" s="1581" t="s">
        <v>1276</v>
      </c>
      <c r="K3" s="1582"/>
      <c r="L3" s="1583"/>
      <c r="M3" s="1581" t="s">
        <v>1725</v>
      </c>
      <c r="N3" s="1583"/>
      <c r="O3" s="1581" t="s">
        <v>1279</v>
      </c>
      <c r="P3" s="1582"/>
      <c r="Q3" s="1582"/>
      <c r="R3" s="1583"/>
    </row>
    <row r="4" spans="1:22" s="720" customFormat="1" ht="45.75" thickBot="1" x14ac:dyDescent="0.3">
      <c r="A4" s="1601"/>
      <c r="B4" s="123" t="s">
        <v>2</v>
      </c>
      <c r="C4" s="721" t="s">
        <v>586</v>
      </c>
      <c r="D4" s="721" t="s">
        <v>587</v>
      </c>
      <c r="E4" s="124" t="s">
        <v>588</v>
      </c>
      <c r="F4" s="1600"/>
      <c r="G4" s="1598"/>
      <c r="H4" s="1598"/>
      <c r="I4" s="1599"/>
      <c r="J4" s="723" t="s">
        <v>1277</v>
      </c>
      <c r="K4" s="125"/>
      <c r="L4" s="124" t="s">
        <v>1677</v>
      </c>
      <c r="M4" s="722" t="s">
        <v>1278</v>
      </c>
      <c r="N4" s="725" t="s">
        <v>1678</v>
      </c>
      <c r="O4" s="123" t="s">
        <v>1280</v>
      </c>
      <c r="P4" s="543">
        <v>3</v>
      </c>
      <c r="Q4" s="724"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9" t="s">
        <v>129</v>
      </c>
      <c r="H8" s="151">
        <f>SUM(H5:H6)</f>
        <v>40000000000</v>
      </c>
      <c r="I8" s="1596" t="s">
        <v>1747</v>
      </c>
      <c r="J8" s="1596"/>
      <c r="K8" s="1596"/>
      <c r="L8" s="151">
        <f>L5+L6</f>
        <v>40000000000</v>
      </c>
      <c r="O8" s="1596" t="s">
        <v>1659</v>
      </c>
      <c r="P8" s="1596"/>
      <c r="Q8" s="1596"/>
      <c r="R8" s="546">
        <f>SUM(R5:R6)</f>
        <v>1255639099</v>
      </c>
    </row>
    <row r="9" spans="1:22" ht="15" thickTop="1" x14ac:dyDescent="0.2"/>
    <row r="10" spans="1:22" ht="15.75" thickBot="1" x14ac:dyDescent="0.3">
      <c r="H10" s="1615" t="s">
        <v>1690</v>
      </c>
      <c r="I10" s="1615"/>
      <c r="J10" s="1615"/>
      <c r="K10" s="152"/>
      <c r="L10" s="153">
        <v>0</v>
      </c>
    </row>
    <row r="11" spans="1:22" ht="15" thickTop="1" x14ac:dyDescent="0.2"/>
    <row r="12" spans="1:22" ht="12.75" customHeight="1" x14ac:dyDescent="0.2">
      <c r="A12" s="1509" t="s">
        <v>1744</v>
      </c>
      <c r="B12" s="1509"/>
      <c r="C12" s="1509"/>
      <c r="D12" s="1509"/>
      <c r="E12" s="1509"/>
      <c r="F12" s="1509"/>
      <c r="G12" s="1509"/>
      <c r="H12" s="1509"/>
      <c r="I12" s="1509"/>
      <c r="J12" s="1509"/>
      <c r="K12" s="1509"/>
      <c r="L12" s="1509"/>
      <c r="M12" s="1509"/>
      <c r="N12" s="1509"/>
      <c r="O12" s="1509"/>
      <c r="P12" s="1509"/>
      <c r="Q12" s="1509"/>
      <c r="R12" s="1509"/>
      <c r="S12" s="717"/>
      <c r="T12" s="717"/>
      <c r="U12" s="717"/>
      <c r="V12" s="717"/>
    </row>
    <row r="13" spans="1:22" ht="12.75" customHeight="1" x14ac:dyDescent="0.2">
      <c r="A13" s="1509"/>
      <c r="B13" s="1509"/>
      <c r="C13" s="1509"/>
      <c r="D13" s="1509"/>
      <c r="E13" s="1509"/>
      <c r="F13" s="1509"/>
      <c r="G13" s="1509"/>
      <c r="H13" s="1509"/>
      <c r="I13" s="1509"/>
      <c r="J13" s="1509"/>
      <c r="K13" s="1509"/>
      <c r="L13" s="1509"/>
      <c r="M13" s="1509"/>
      <c r="N13" s="1509"/>
      <c r="O13" s="1509"/>
      <c r="P13" s="1509"/>
      <c r="Q13" s="1509"/>
      <c r="R13" s="1509"/>
      <c r="S13" s="717"/>
      <c r="T13" s="717"/>
      <c r="U13" s="717"/>
      <c r="V13" s="717"/>
    </row>
    <row r="14" spans="1:22" x14ac:dyDescent="0.2">
      <c r="A14" s="1370" t="s">
        <v>1745</v>
      </c>
      <c r="B14" s="1370"/>
      <c r="C14" s="1370"/>
      <c r="D14" s="1370"/>
      <c r="E14" s="1370"/>
      <c r="F14" s="1370"/>
      <c r="G14" s="1370"/>
      <c r="H14" s="1370"/>
      <c r="I14" s="1370"/>
      <c r="J14" s="1370"/>
      <c r="K14" s="1370"/>
      <c r="L14" s="1370"/>
      <c r="M14" s="1370"/>
      <c r="N14" s="1370"/>
      <c r="O14" s="1370"/>
      <c r="P14" s="1370"/>
      <c r="Q14" s="1370"/>
      <c r="R14" s="1370"/>
      <c r="S14" s="1370"/>
      <c r="T14" s="718"/>
      <c r="U14" s="718"/>
      <c r="V14" s="718"/>
    </row>
    <row r="15" spans="1:22" x14ac:dyDescent="0.2">
      <c r="A15" s="1356" t="s">
        <v>1813</v>
      </c>
      <c r="B15" s="1356"/>
      <c r="C15" s="1356"/>
      <c r="D15" s="1356"/>
      <c r="E15" s="1356"/>
      <c r="F15" s="1356"/>
      <c r="G15" s="1356"/>
      <c r="H15" s="1356"/>
      <c r="I15" s="1356"/>
      <c r="J15" s="1356"/>
      <c r="K15" s="1356"/>
      <c r="L15" s="1356"/>
      <c r="M15" s="1356"/>
      <c r="N15" s="1356"/>
      <c r="O15" s="1356"/>
      <c r="P15" s="1356"/>
      <c r="Q15" s="1356"/>
      <c r="R15" s="1356"/>
      <c r="S15" s="1356"/>
    </row>
    <row r="17" spans="1:23" ht="15" x14ac:dyDescent="0.25">
      <c r="A17" s="1596" t="s">
        <v>1743</v>
      </c>
      <c r="B17" s="1616"/>
      <c r="C17" s="1616"/>
      <c r="D17" s="1616"/>
      <c r="E17" s="1616"/>
      <c r="F17" s="1616"/>
      <c r="G17" s="1616"/>
      <c r="H17" s="1616"/>
      <c r="I17" s="1616"/>
      <c r="J17" s="1616"/>
      <c r="K17" s="1616"/>
      <c r="L17" s="1616"/>
      <c r="M17" s="1616"/>
      <c r="N17" s="1616"/>
      <c r="O17" s="1616"/>
      <c r="P17" s="1616"/>
      <c r="Q17" s="1616"/>
      <c r="R17" s="1616"/>
      <c r="S17" s="1616"/>
      <c r="T17" s="1616"/>
      <c r="U17" s="1616"/>
      <c r="V17" s="1616"/>
      <c r="W17" s="1616"/>
    </row>
    <row r="18" spans="1:23" ht="15" thickBot="1" x14ac:dyDescent="0.25"/>
    <row r="19" spans="1:23" ht="13.5" customHeight="1" thickBot="1" x14ac:dyDescent="0.3">
      <c r="A19" s="1588" t="s">
        <v>943</v>
      </c>
      <c r="B19" s="1581" t="s">
        <v>1618</v>
      </c>
      <c r="C19" s="1582"/>
      <c r="D19" s="1582"/>
      <c r="E19" s="1582"/>
      <c r="F19" s="1582"/>
      <c r="G19" s="1582"/>
      <c r="H19" s="1582"/>
      <c r="I19" s="1581" t="s">
        <v>1727</v>
      </c>
      <c r="J19" s="1582"/>
      <c r="K19" s="1583"/>
      <c r="L19" s="1581" t="s">
        <v>1617</v>
      </c>
      <c r="M19" s="1582"/>
      <c r="N19" s="1582"/>
      <c r="O19" s="1582"/>
      <c r="P19" s="1582"/>
      <c r="Q19" s="1583"/>
      <c r="R19" s="1581" t="s">
        <v>1733</v>
      </c>
      <c r="S19" s="1582"/>
      <c r="T19" s="1582"/>
      <c r="U19" s="1582"/>
      <c r="V19" s="1582"/>
      <c r="W19" s="1583"/>
    </row>
    <row r="20" spans="1:23" ht="13.5" customHeight="1" thickBot="1" x14ac:dyDescent="0.3">
      <c r="A20" s="1589"/>
      <c r="B20" s="1581" t="s">
        <v>584</v>
      </c>
      <c r="C20" s="1582"/>
      <c r="D20" s="1582"/>
      <c r="E20" s="1591"/>
      <c r="F20" s="1604" t="s">
        <v>1608</v>
      </c>
      <c r="G20" s="1604" t="s">
        <v>1610</v>
      </c>
      <c r="H20" s="1592" t="s">
        <v>755</v>
      </c>
      <c r="I20" s="1606" t="s">
        <v>1610</v>
      </c>
      <c r="J20" s="1611" t="s">
        <v>1612</v>
      </c>
      <c r="K20" s="1612"/>
      <c r="L20" s="1606" t="s">
        <v>943</v>
      </c>
      <c r="M20" s="1608" t="s">
        <v>2</v>
      </c>
      <c r="N20" s="1608" t="s">
        <v>1608</v>
      </c>
      <c r="O20" s="1608" t="s">
        <v>1610</v>
      </c>
      <c r="P20" s="1611" t="s">
        <v>1612</v>
      </c>
      <c r="Q20" s="1612"/>
      <c r="R20" s="1579" t="s">
        <v>943</v>
      </c>
      <c r="S20" s="1586" t="s">
        <v>2</v>
      </c>
      <c r="T20" s="1586" t="s">
        <v>1608</v>
      </c>
      <c r="U20" s="1586" t="s">
        <v>1612</v>
      </c>
      <c r="V20" s="1586" t="s">
        <v>1731</v>
      </c>
      <c r="W20" s="1584" t="s">
        <v>1732</v>
      </c>
    </row>
    <row r="21" spans="1:23" ht="15" customHeight="1" thickBot="1" x14ac:dyDescent="0.3">
      <c r="A21" s="1590"/>
      <c r="B21" s="123" t="s">
        <v>2</v>
      </c>
      <c r="C21" s="721" t="s">
        <v>586</v>
      </c>
      <c r="D21" s="721" t="s">
        <v>587</v>
      </c>
      <c r="E21" s="154" t="s">
        <v>588</v>
      </c>
      <c r="F21" s="1605"/>
      <c r="G21" s="1605"/>
      <c r="H21" s="1593"/>
      <c r="I21" s="1607"/>
      <c r="J21" s="1613"/>
      <c r="K21" s="1614"/>
      <c r="L21" s="1610"/>
      <c r="M21" s="1609"/>
      <c r="N21" s="1609"/>
      <c r="O21" s="1609"/>
      <c r="P21" s="1613"/>
      <c r="Q21" s="1614"/>
      <c r="R21" s="1580"/>
      <c r="S21" s="1587"/>
      <c r="T21" s="1587"/>
      <c r="U21" s="1587"/>
      <c r="V21" s="1587"/>
      <c r="W21" s="1585"/>
    </row>
    <row r="22" spans="1:23" ht="29.25" customHeight="1" x14ac:dyDescent="0.2">
      <c r="A22" s="155">
        <v>1</v>
      </c>
      <c r="B22" s="156">
        <v>39829</v>
      </c>
      <c r="C22" s="128" t="s">
        <v>753</v>
      </c>
      <c r="D22" s="129" t="s">
        <v>131</v>
      </c>
      <c r="E22" s="157" t="s">
        <v>132</v>
      </c>
      <c r="F22" s="131" t="s">
        <v>754</v>
      </c>
      <c r="G22" s="128" t="s">
        <v>1729</v>
      </c>
      <c r="H22" s="158">
        <v>5000000000</v>
      </c>
      <c r="I22" s="159" t="s">
        <v>316</v>
      </c>
      <c r="J22" s="1594">
        <v>4034000000</v>
      </c>
      <c r="K22" s="1595"/>
      <c r="L22" s="159">
        <v>2</v>
      </c>
      <c r="M22" s="160">
        <v>39973</v>
      </c>
      <c r="N22" s="161" t="s">
        <v>1728</v>
      </c>
      <c r="O22" s="161" t="s">
        <v>1541</v>
      </c>
      <c r="P22" s="1594">
        <v>4034000000</v>
      </c>
      <c r="Q22" s="1595"/>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02"/>
      <c r="K23" s="1603"/>
      <c r="L23" s="168"/>
      <c r="M23" s="140"/>
      <c r="N23" s="140"/>
      <c r="O23" s="140"/>
      <c r="P23" s="1602"/>
      <c r="Q23" s="1603"/>
      <c r="R23" s="168"/>
      <c r="S23" s="140"/>
      <c r="T23" s="140"/>
      <c r="U23" s="144"/>
      <c r="V23" s="140"/>
      <c r="W23" s="149"/>
    </row>
    <row r="25" spans="1:23" ht="15.75" thickBot="1" x14ac:dyDescent="0.3">
      <c r="G25" s="719" t="s">
        <v>129</v>
      </c>
      <c r="H25" s="120">
        <v>0</v>
      </c>
    </row>
    <row r="26" spans="1:23" ht="15" thickTop="1" x14ac:dyDescent="0.2"/>
    <row r="27" spans="1:23" x14ac:dyDescent="0.2">
      <c r="A27" s="1568" t="s">
        <v>1445</v>
      </c>
      <c r="B27" s="1568"/>
      <c r="C27" s="1568"/>
      <c r="D27" s="1568"/>
      <c r="E27" s="1568"/>
      <c r="F27" s="1568"/>
      <c r="G27" s="1568"/>
      <c r="H27" s="1568"/>
      <c r="I27" s="1568"/>
      <c r="J27" s="1568"/>
      <c r="K27" s="1568"/>
      <c r="L27" s="1568"/>
      <c r="M27" s="1568"/>
      <c r="N27" s="1568"/>
      <c r="O27" s="1568"/>
      <c r="P27" s="1568"/>
      <c r="Q27" s="1568"/>
      <c r="R27" s="1568"/>
      <c r="S27" s="1568"/>
      <c r="T27" s="1568"/>
      <c r="U27" s="1568"/>
      <c r="V27" s="1568"/>
    </row>
    <row r="28" spans="1:23" ht="14.25" customHeight="1" x14ac:dyDescent="0.2">
      <c r="A28" s="1509" t="s">
        <v>1734</v>
      </c>
      <c r="B28" s="1509"/>
      <c r="C28" s="1509"/>
      <c r="D28" s="1509"/>
      <c r="E28" s="1509"/>
      <c r="F28" s="1509"/>
      <c r="G28" s="1509"/>
      <c r="H28" s="1509"/>
      <c r="I28" s="1509"/>
      <c r="J28" s="1509"/>
      <c r="K28" s="1509"/>
      <c r="L28" s="1509"/>
      <c r="M28" s="1509"/>
      <c r="N28" s="1509"/>
      <c r="O28" s="1509"/>
      <c r="P28" s="1509"/>
      <c r="Q28" s="1509"/>
      <c r="R28" s="1509"/>
      <c r="S28" s="1509"/>
      <c r="T28" s="1509"/>
      <c r="U28" s="1509"/>
      <c r="V28" s="1509"/>
      <c r="W28" s="1509"/>
    </row>
    <row r="29" spans="1:23" ht="14.25" customHeight="1" x14ac:dyDescent="0.2">
      <c r="A29" s="1509"/>
      <c r="B29" s="1509"/>
      <c r="C29" s="1509"/>
      <c r="D29" s="1509"/>
      <c r="E29" s="1509"/>
      <c r="F29" s="1509"/>
      <c r="G29" s="1509"/>
      <c r="H29" s="1509"/>
      <c r="I29" s="1509"/>
      <c r="J29" s="1509"/>
      <c r="K29" s="1509"/>
      <c r="L29" s="1509"/>
      <c r="M29" s="1509"/>
      <c r="N29" s="1509"/>
      <c r="O29" s="1509"/>
      <c r="P29" s="1509"/>
      <c r="Q29" s="1509"/>
      <c r="R29" s="1509"/>
      <c r="S29" s="1509"/>
      <c r="T29" s="1509"/>
      <c r="U29" s="1509"/>
      <c r="V29" s="1509"/>
      <c r="W29" s="1509"/>
    </row>
    <row r="30" spans="1:23" ht="14.25" customHeight="1" x14ac:dyDescent="0.2">
      <c r="A30" s="1509" t="s">
        <v>1750</v>
      </c>
      <c r="B30" s="1509"/>
      <c r="C30" s="1509"/>
      <c r="D30" s="1509"/>
      <c r="E30" s="1509"/>
      <c r="F30" s="1509"/>
      <c r="G30" s="1509"/>
      <c r="H30" s="1509"/>
      <c r="I30" s="1509"/>
      <c r="J30" s="1509"/>
      <c r="K30" s="1509"/>
      <c r="L30" s="1509"/>
      <c r="M30" s="1509"/>
      <c r="N30" s="1509"/>
      <c r="O30" s="1509"/>
      <c r="P30" s="1509"/>
      <c r="Q30" s="1509"/>
      <c r="R30" s="1509"/>
      <c r="S30" s="1509"/>
      <c r="T30" s="1509"/>
      <c r="U30" s="1509"/>
      <c r="V30" s="1509"/>
      <c r="W30" s="1509"/>
    </row>
    <row r="31" spans="1:23" x14ac:dyDescent="0.2">
      <c r="A31" s="1509"/>
      <c r="B31" s="1509"/>
      <c r="C31" s="1509"/>
      <c r="D31" s="1509"/>
      <c r="E31" s="1509"/>
      <c r="F31" s="1509"/>
      <c r="G31" s="1509"/>
      <c r="H31" s="1509"/>
      <c r="I31" s="1509"/>
      <c r="J31" s="1509"/>
      <c r="K31" s="1509"/>
      <c r="L31" s="1509"/>
      <c r="M31" s="1509"/>
      <c r="N31" s="1509"/>
      <c r="O31" s="1509"/>
      <c r="P31" s="1509"/>
      <c r="Q31" s="1509"/>
      <c r="R31" s="1509"/>
      <c r="S31" s="1509"/>
      <c r="T31" s="1509"/>
      <c r="U31" s="1509"/>
      <c r="V31" s="1509"/>
      <c r="W31" s="1509"/>
    </row>
    <row r="758" spans="6:6" ht="28.5" x14ac:dyDescent="0.2">
      <c r="F758" s="736"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1" zoomScaleNormal="100" zoomScaleSheetLayoutView="100" workbookViewId="0">
      <selection activeCell="A29" sqref="A29:I29"/>
    </sheetView>
  </sheetViews>
  <sheetFormatPr defaultRowHeight="14.25" x14ac:dyDescent="0.2"/>
  <cols>
    <col min="1" max="1" width="14.140625" style="1151" bestFit="1" customWidth="1"/>
    <col min="2" max="2" width="18.42578125" style="1151" bestFit="1" customWidth="1"/>
    <col min="3" max="3" width="28.28515625" style="1151" bestFit="1" customWidth="1"/>
    <col min="4" max="4" width="18.140625" style="1151" bestFit="1" customWidth="1"/>
    <col min="5" max="5" width="6.28515625" style="1151" customWidth="1"/>
    <col min="6" max="6" width="13.7109375" style="69" customWidth="1"/>
    <col min="7" max="7" width="32.5703125" style="1151" customWidth="1"/>
    <col min="8" max="8" width="40.7109375" style="1151" bestFit="1" customWidth="1"/>
    <col min="9" max="9" width="22.5703125" style="17" customWidth="1"/>
    <col min="10" max="10" width="2" style="17" customWidth="1"/>
    <col min="11" max="11" width="20" style="1151" customWidth="1"/>
    <col min="12" max="12" width="2.140625" style="1151" bestFit="1" customWidth="1"/>
    <col min="13" max="13" width="18.85546875" style="1151" bestFit="1" customWidth="1"/>
    <col min="14" max="14" width="28.42578125" style="1151" customWidth="1"/>
    <col min="15" max="15" width="4.42578125" style="1151" customWidth="1"/>
    <col min="16" max="16" width="17.5703125" style="1151" customWidth="1"/>
    <col min="17" max="17" width="13.140625" style="1151" customWidth="1"/>
    <col min="18" max="18" width="18.42578125" style="1151" bestFit="1" customWidth="1"/>
    <col min="19" max="16384" width="9.140625" style="1151"/>
  </cols>
  <sheetData>
    <row r="1" spans="1:17" ht="18" customHeight="1" x14ac:dyDescent="0.25">
      <c r="A1" s="1577" t="s">
        <v>1142</v>
      </c>
      <c r="B1" s="1577"/>
      <c r="C1" s="1577"/>
      <c r="D1" s="1577"/>
      <c r="E1" s="1577"/>
      <c r="F1" s="1577"/>
      <c r="G1" s="1577"/>
      <c r="H1" s="1577"/>
      <c r="I1" s="1577"/>
      <c r="J1" s="1144"/>
    </row>
    <row r="2" spans="1:17" ht="15.75" thickBot="1" x14ac:dyDescent="0.3">
      <c r="B2" s="36"/>
      <c r="C2" s="36"/>
      <c r="D2" s="36"/>
      <c r="E2" s="36"/>
      <c r="F2" s="37"/>
      <c r="G2" s="36"/>
      <c r="H2" s="36"/>
      <c r="I2" s="1157"/>
      <c r="J2" s="1157"/>
    </row>
    <row r="3" spans="1:17" ht="15" x14ac:dyDescent="0.25">
      <c r="A3" s="1528" t="s">
        <v>943</v>
      </c>
      <c r="B3" s="1530" t="s">
        <v>2</v>
      </c>
      <c r="C3" s="1532" t="s">
        <v>584</v>
      </c>
      <c r="D3" s="1533"/>
      <c r="E3" s="1534"/>
      <c r="F3" s="1530" t="s">
        <v>585</v>
      </c>
      <c r="G3" s="1620" t="s">
        <v>1272</v>
      </c>
      <c r="H3" s="1530" t="s">
        <v>1275</v>
      </c>
      <c r="I3" s="1174"/>
      <c r="J3" s="1175"/>
      <c r="K3" s="1628" t="s">
        <v>1962</v>
      </c>
      <c r="L3" s="1533"/>
      <c r="M3" s="1629"/>
    </row>
    <row r="4" spans="1:17" ht="15.75" thickBot="1" x14ac:dyDescent="0.3">
      <c r="A4" s="1529"/>
      <c r="B4" s="1531"/>
      <c r="C4" s="62" t="s">
        <v>586</v>
      </c>
      <c r="D4" s="62" t="s">
        <v>587</v>
      </c>
      <c r="E4" s="62" t="s">
        <v>588</v>
      </c>
      <c r="F4" s="1531"/>
      <c r="G4" s="1621"/>
      <c r="H4" s="1531"/>
      <c r="I4" s="1631" t="s">
        <v>10</v>
      </c>
      <c r="J4" s="1632"/>
      <c r="K4" s="1630" t="s">
        <v>2</v>
      </c>
      <c r="L4" s="1523"/>
      <c r="M4" s="653" t="s">
        <v>1612</v>
      </c>
      <c r="N4" s="1617"/>
      <c r="O4" s="1618"/>
    </row>
    <row r="5" spans="1:17" ht="43.5" customHeight="1" thickBot="1" x14ac:dyDescent="0.25">
      <c r="A5" s="13">
        <v>1</v>
      </c>
      <c r="B5" s="24">
        <v>39875</v>
      </c>
      <c r="C5" s="16" t="s">
        <v>1143</v>
      </c>
      <c r="D5" s="25" t="s">
        <v>1144</v>
      </c>
      <c r="E5" s="14" t="s">
        <v>1145</v>
      </c>
      <c r="F5" s="15" t="s">
        <v>133</v>
      </c>
      <c r="G5" s="16" t="s">
        <v>595</v>
      </c>
      <c r="H5" s="1130">
        <v>20000000000</v>
      </c>
      <c r="I5" s="1633" t="s">
        <v>591</v>
      </c>
      <c r="J5" s="1634"/>
      <c r="K5" s="1176">
        <v>40378</v>
      </c>
      <c r="L5" s="1177">
        <v>2</v>
      </c>
      <c r="M5" s="1178">
        <v>4300000000</v>
      </c>
      <c r="N5" s="1627"/>
      <c r="O5" s="1627"/>
    </row>
    <row r="6" spans="1:17" x14ac:dyDescent="0.2">
      <c r="B6" s="26"/>
      <c r="C6" s="1138"/>
      <c r="D6" s="7"/>
      <c r="E6" s="7"/>
      <c r="F6" s="11"/>
      <c r="G6" s="1138"/>
      <c r="H6" s="20"/>
      <c r="I6" s="1132"/>
      <c r="J6" s="1132"/>
    </row>
    <row r="7" spans="1:17" ht="15.75" thickBot="1" x14ac:dyDescent="0.3">
      <c r="B7" s="1150"/>
      <c r="C7" s="1138"/>
      <c r="D7" s="1150"/>
      <c r="E7" s="1150"/>
      <c r="F7" s="11"/>
      <c r="G7" s="1142" t="s">
        <v>129</v>
      </c>
      <c r="H7" s="18">
        <f>SUM(M5)</f>
        <v>4300000000</v>
      </c>
    </row>
    <row r="8" spans="1:17" ht="15.75" thickTop="1" x14ac:dyDescent="0.25">
      <c r="B8" s="1150"/>
      <c r="C8" s="1138"/>
      <c r="D8" s="1150"/>
      <c r="E8" s="1150"/>
      <c r="F8" s="11"/>
      <c r="G8" s="1142"/>
      <c r="H8" s="19"/>
    </row>
    <row r="10" spans="1:17" ht="17.25" customHeight="1" x14ac:dyDescent="0.2">
      <c r="A10" s="1512" t="s">
        <v>1963</v>
      </c>
      <c r="B10" s="1512"/>
      <c r="C10" s="1512"/>
      <c r="D10" s="1512"/>
      <c r="E10" s="1512"/>
      <c r="F10" s="1512"/>
      <c r="G10" s="1512"/>
      <c r="H10" s="1512"/>
      <c r="I10" s="1512"/>
      <c r="J10" s="1512"/>
      <c r="K10" s="1512"/>
      <c r="L10" s="1512"/>
      <c r="M10" s="1512"/>
      <c r="N10" s="1141"/>
      <c r="O10" s="1141"/>
      <c r="P10" s="1141"/>
      <c r="Q10" s="1141"/>
    </row>
    <row r="11" spans="1:17" x14ac:dyDescent="0.2">
      <c r="A11" s="1512" t="s">
        <v>1964</v>
      </c>
      <c r="B11" s="1512"/>
      <c r="C11" s="1512"/>
      <c r="D11" s="1512"/>
      <c r="E11" s="1512"/>
      <c r="F11" s="1512"/>
      <c r="G11" s="1512"/>
      <c r="H11" s="1512"/>
      <c r="I11" s="1512"/>
      <c r="J11" s="1512"/>
      <c r="K11" s="1512"/>
      <c r="L11" s="1512"/>
      <c r="M11" s="1512"/>
    </row>
    <row r="14" spans="1:17" ht="15" customHeight="1" x14ac:dyDescent="0.25">
      <c r="A14" s="1619" t="s">
        <v>1746</v>
      </c>
      <c r="B14" s="1619"/>
      <c r="C14" s="1619"/>
      <c r="D14" s="1619"/>
      <c r="E14" s="1619"/>
      <c r="F14" s="1619"/>
      <c r="G14" s="1619"/>
      <c r="H14" s="1619"/>
      <c r="I14" s="1619"/>
      <c r="J14" s="1619"/>
      <c r="K14" s="1619"/>
      <c r="L14" s="1619"/>
      <c r="M14" s="1619"/>
      <c r="N14" s="1619"/>
      <c r="O14" s="1619"/>
      <c r="P14" s="1619"/>
      <c r="Q14" s="1619"/>
    </row>
    <row r="15" spans="1:17" ht="15" customHeight="1" x14ac:dyDescent="0.25">
      <c r="A15" s="1619" t="s">
        <v>1748</v>
      </c>
      <c r="B15" s="1619"/>
      <c r="C15" s="1619"/>
      <c r="D15" s="1619"/>
      <c r="E15" s="1619"/>
      <c r="F15" s="1619"/>
      <c r="G15" s="1619"/>
      <c r="H15" s="1619"/>
      <c r="I15" s="1619"/>
      <c r="J15" s="1619"/>
      <c r="K15" s="1619"/>
      <c r="L15" s="1619"/>
      <c r="M15" s="1619"/>
      <c r="N15" s="1619"/>
      <c r="O15" s="1619"/>
      <c r="P15" s="1619"/>
      <c r="Q15" s="1619"/>
    </row>
    <row r="16" spans="1:17" ht="15" thickBot="1" x14ac:dyDescent="0.25"/>
    <row r="17" spans="1:17" ht="15" x14ac:dyDescent="0.25">
      <c r="A17" s="1528" t="s">
        <v>943</v>
      </c>
      <c r="B17" s="1620" t="s">
        <v>5</v>
      </c>
      <c r="C17" s="42" t="s">
        <v>4</v>
      </c>
      <c r="D17" s="43"/>
      <c r="E17" s="44"/>
      <c r="F17" s="1532" t="s">
        <v>1271</v>
      </c>
      <c r="G17" s="1533"/>
      <c r="H17" s="1533"/>
      <c r="I17" s="1533"/>
      <c r="J17" s="1622"/>
      <c r="K17" s="1343" t="s">
        <v>1345</v>
      </c>
      <c r="L17" s="1623"/>
      <c r="M17" s="1623"/>
      <c r="N17" s="1623"/>
      <c r="O17" s="1623"/>
      <c r="P17" s="1623"/>
      <c r="Q17" s="1344"/>
    </row>
    <row r="18" spans="1:17" ht="30.75" thickBot="1" x14ac:dyDescent="0.3">
      <c r="A18" s="1529"/>
      <c r="B18" s="1621"/>
      <c r="C18" s="38" t="s">
        <v>6</v>
      </c>
      <c r="D18" s="38" t="s">
        <v>7</v>
      </c>
      <c r="E18" s="38" t="s">
        <v>8</v>
      </c>
      <c r="F18" s="45" t="s">
        <v>9</v>
      </c>
      <c r="G18" s="63" t="s">
        <v>1272</v>
      </c>
      <c r="H18" s="63" t="s">
        <v>1275</v>
      </c>
      <c r="I18" s="1155" t="s">
        <v>10</v>
      </c>
      <c r="J18" s="1156"/>
      <c r="K18" s="1624" t="s">
        <v>1348</v>
      </c>
      <c r="L18" s="1625"/>
      <c r="M18" s="61" t="s">
        <v>585</v>
      </c>
      <c r="N18" s="1626" t="s">
        <v>1347</v>
      </c>
      <c r="O18" s="1625"/>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33"/>
      <c r="B21" s="33"/>
      <c r="C21" s="41"/>
      <c r="D21" s="41"/>
      <c r="E21" s="34"/>
      <c r="F21" s="1154"/>
      <c r="G21" s="41"/>
      <c r="H21" s="35"/>
      <c r="I21" s="34"/>
      <c r="J21" s="34"/>
    </row>
    <row r="22" spans="1:17" ht="18" customHeight="1" thickBot="1" x14ac:dyDescent="0.3">
      <c r="A22" s="1133"/>
      <c r="B22" s="59"/>
      <c r="C22" s="41"/>
      <c r="D22" s="41"/>
      <c r="E22" s="41"/>
      <c r="F22" s="1154"/>
      <c r="G22" s="1142" t="s">
        <v>129</v>
      </c>
      <c r="H22" s="18">
        <f>SUM(P19+H20)</f>
        <v>69835000000</v>
      </c>
      <c r="I22" s="34"/>
      <c r="J22" s="34"/>
    </row>
    <row r="23" spans="1:17" ht="15" thickTop="1" x14ac:dyDescent="0.2">
      <c r="A23" s="1133"/>
      <c r="B23" s="59"/>
      <c r="C23" s="41"/>
      <c r="D23" s="41"/>
      <c r="E23" s="41"/>
      <c r="F23" s="1154"/>
      <c r="G23" s="41"/>
      <c r="H23" s="35"/>
      <c r="I23" s="34"/>
      <c r="J23" s="34"/>
    </row>
    <row r="24" spans="1:17" x14ac:dyDescent="0.2">
      <c r="I24" s="1151"/>
      <c r="J24" s="1151"/>
    </row>
    <row r="25" spans="1:17" ht="14.25" customHeight="1" x14ac:dyDescent="0.2">
      <c r="A25" s="1378" t="s">
        <v>1520</v>
      </c>
      <c r="B25" s="1378"/>
      <c r="C25" s="1378"/>
      <c r="D25" s="1378"/>
      <c r="E25" s="1378"/>
      <c r="F25" s="1378"/>
      <c r="G25" s="1378"/>
      <c r="H25" s="1378"/>
      <c r="I25" s="1378"/>
      <c r="J25" s="1378"/>
      <c r="K25" s="1378"/>
      <c r="L25" s="1378"/>
      <c r="M25" s="1378"/>
      <c r="N25" s="1378"/>
      <c r="O25" s="1378"/>
      <c r="P25" s="1378"/>
      <c r="Q25" s="1378"/>
    </row>
    <row r="26" spans="1:17" ht="14.25" customHeight="1" x14ac:dyDescent="0.2">
      <c r="A26" s="1378"/>
      <c r="B26" s="1378"/>
      <c r="C26" s="1378"/>
      <c r="D26" s="1378"/>
      <c r="E26" s="1378"/>
      <c r="F26" s="1378"/>
      <c r="G26" s="1378"/>
      <c r="H26" s="1378"/>
      <c r="I26" s="1378"/>
      <c r="J26" s="1378"/>
      <c r="K26" s="1378"/>
      <c r="L26" s="1378"/>
      <c r="M26" s="1378"/>
      <c r="N26" s="1378"/>
      <c r="O26" s="1378"/>
      <c r="P26" s="1378"/>
      <c r="Q26" s="1378"/>
    </row>
    <row r="27" spans="1:17" ht="14.25" customHeight="1" x14ac:dyDescent="0.2">
      <c r="A27" s="1378" t="s">
        <v>1353</v>
      </c>
      <c r="B27" s="1378"/>
      <c r="C27" s="1378"/>
      <c r="D27" s="1378"/>
      <c r="E27" s="1378"/>
      <c r="F27" s="1378"/>
      <c r="G27" s="1378"/>
      <c r="H27" s="1378"/>
      <c r="I27" s="1378"/>
      <c r="J27" s="1378"/>
      <c r="K27" s="1378"/>
      <c r="L27" s="1378"/>
      <c r="M27" s="1378"/>
      <c r="N27" s="1378"/>
      <c r="O27" s="1378"/>
      <c r="P27" s="1378"/>
      <c r="Q27" s="1378"/>
    </row>
    <row r="28" spans="1:17" ht="14.25" customHeight="1" x14ac:dyDescent="0.2">
      <c r="A28" s="1378" t="s">
        <v>1349</v>
      </c>
      <c r="B28" s="1378"/>
      <c r="C28" s="1378"/>
      <c r="D28" s="1378"/>
      <c r="E28" s="1378"/>
      <c r="F28" s="1378"/>
      <c r="G28" s="1378"/>
      <c r="H28" s="1378"/>
      <c r="I28" s="1378"/>
      <c r="J28" s="1378"/>
      <c r="K28" s="1378"/>
      <c r="L28" s="1378"/>
      <c r="M28" s="1378"/>
      <c r="N28" s="1378"/>
      <c r="O28" s="1378"/>
      <c r="P28" s="1378"/>
      <c r="Q28" s="1378"/>
    </row>
    <row r="29" spans="1:17" ht="14.25" customHeight="1" x14ac:dyDescent="0.2">
      <c r="A29" s="1566"/>
      <c r="B29" s="1566"/>
      <c r="C29" s="1566"/>
      <c r="D29" s="1566"/>
      <c r="E29" s="1566"/>
      <c r="F29" s="1566"/>
      <c r="G29" s="1566"/>
      <c r="H29" s="1566"/>
      <c r="I29" s="1566"/>
      <c r="J29" s="1139"/>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173" customWidth="1"/>
    <col min="2" max="2" width="11.28515625" style="1173" customWidth="1"/>
    <col min="3" max="3" width="67.85546875" style="1173" customWidth="1"/>
    <col min="4" max="4" width="11.7109375" style="1173" customWidth="1"/>
    <col min="5" max="5" width="6.28515625" style="1173" bestFit="1" customWidth="1"/>
    <col min="6" max="6" width="13.140625" style="1173" bestFit="1" customWidth="1"/>
    <col min="7" max="7" width="39.140625" style="1173" bestFit="1" customWidth="1"/>
    <col min="8" max="8" width="20" style="118" bestFit="1" customWidth="1"/>
    <col min="9" max="9" width="12.42578125" style="1173" bestFit="1" customWidth="1"/>
    <col min="10" max="10" width="11" style="1173" bestFit="1" customWidth="1"/>
    <col min="11" max="11" width="2.42578125" style="1173"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3" bestFit="1" customWidth="1"/>
    <col min="17" max="17" width="17.28515625" style="185" customWidth="1"/>
    <col min="18" max="18" width="20.28515625" style="1173" bestFit="1" customWidth="1"/>
    <col min="19" max="19" width="26.7109375" style="1173" customWidth="1"/>
    <col min="20" max="20" width="14.42578125" style="1173" customWidth="1"/>
    <col min="21" max="22" width="18" style="1173" customWidth="1"/>
    <col min="23" max="24" width="9.140625" style="1173"/>
    <col min="25" max="25" width="19.85546875" style="1173" bestFit="1" customWidth="1"/>
    <col min="26" max="26" width="10.140625" style="1173" bestFit="1" customWidth="1"/>
    <col min="27" max="16384" width="9.140625" style="1173"/>
  </cols>
  <sheetData>
    <row r="1" spans="1:25" s="1151" customFormat="1" ht="15" x14ac:dyDescent="0.25">
      <c r="A1" s="1565" t="s">
        <v>1522</v>
      </c>
      <c r="B1" s="1565"/>
      <c r="C1" s="1565"/>
      <c r="D1" s="1565"/>
      <c r="E1" s="1565"/>
      <c r="F1" s="1565"/>
      <c r="G1" s="1565"/>
      <c r="H1" s="1565"/>
      <c r="I1" s="1565"/>
      <c r="J1" s="1565"/>
      <c r="K1" s="1565"/>
      <c r="L1" s="1565"/>
      <c r="M1" s="1565"/>
      <c r="N1" s="1565"/>
      <c r="O1" s="1565"/>
      <c r="P1" s="1565"/>
      <c r="Q1" s="1565"/>
      <c r="R1" s="1565"/>
      <c r="S1" s="1565"/>
    </row>
    <row r="2" spans="1:25" s="1151" customFormat="1" ht="15" x14ac:dyDescent="0.25">
      <c r="A2" s="1565" t="s">
        <v>1953</v>
      </c>
      <c r="B2" s="1565"/>
      <c r="C2" s="1565"/>
      <c r="D2" s="1565"/>
      <c r="E2" s="1565"/>
      <c r="F2" s="1565"/>
      <c r="G2" s="1565"/>
      <c r="H2" s="1565"/>
      <c r="I2" s="1565"/>
      <c r="J2" s="1565"/>
      <c r="K2" s="1565"/>
      <c r="L2" s="1565"/>
      <c r="M2" s="1565"/>
      <c r="N2" s="1565"/>
      <c r="O2" s="1565"/>
      <c r="P2" s="1565"/>
      <c r="Q2" s="1565"/>
      <c r="R2" s="1565"/>
      <c r="S2" s="1565"/>
      <c r="T2" s="655"/>
      <c r="U2" s="655"/>
      <c r="V2" s="655"/>
    </row>
    <row r="3" spans="1:25" s="1151" customFormat="1" ht="15" thickBot="1" x14ac:dyDescent="0.25">
      <c r="F3" s="69"/>
      <c r="H3" s="501"/>
      <c r="I3" s="17"/>
      <c r="J3" s="17"/>
      <c r="K3" s="17"/>
      <c r="L3" s="68"/>
      <c r="M3" s="68"/>
      <c r="N3" s="68"/>
      <c r="O3" s="68"/>
      <c r="Q3" s="502"/>
    </row>
    <row r="4" spans="1:25" s="1151" customFormat="1" ht="30" customHeight="1" thickBot="1" x14ac:dyDescent="0.3">
      <c r="A4" s="1676" t="s">
        <v>943</v>
      </c>
      <c r="B4" s="1535" t="s">
        <v>2</v>
      </c>
      <c r="C4" s="1338" t="s">
        <v>584</v>
      </c>
      <c r="D4" s="1623"/>
      <c r="E4" s="1678"/>
      <c r="F4" s="1535" t="s">
        <v>585</v>
      </c>
      <c r="G4" s="1535" t="s">
        <v>1272</v>
      </c>
      <c r="H4" s="1679" t="s">
        <v>1275</v>
      </c>
      <c r="I4" s="1530" t="s">
        <v>10</v>
      </c>
      <c r="J4" s="1628" t="s">
        <v>1767</v>
      </c>
      <c r="K4" s="1533"/>
      <c r="L4" s="1629"/>
      <c r="M4" s="1683" t="s">
        <v>1952</v>
      </c>
      <c r="N4" s="1533"/>
      <c r="O4" s="1622"/>
      <c r="P4" s="1676" t="s">
        <v>1276</v>
      </c>
      <c r="Q4" s="1681"/>
      <c r="R4" s="1682" t="s">
        <v>1841</v>
      </c>
      <c r="S4" s="1349"/>
      <c r="T4" s="1659" t="s">
        <v>1796</v>
      </c>
      <c r="U4" s="1660"/>
      <c r="V4" s="1661"/>
    </row>
    <row r="5" spans="1:25" s="1151" customFormat="1" ht="45.75" customHeight="1" thickBot="1" x14ac:dyDescent="0.3">
      <c r="A5" s="1677"/>
      <c r="B5" s="1386"/>
      <c r="C5" s="503" t="s">
        <v>586</v>
      </c>
      <c r="D5" s="504" t="s">
        <v>587</v>
      </c>
      <c r="E5" s="503" t="s">
        <v>588</v>
      </c>
      <c r="F5" s="1386"/>
      <c r="G5" s="1386"/>
      <c r="H5" s="1680"/>
      <c r="I5" s="1531"/>
      <c r="J5" s="505" t="s">
        <v>2</v>
      </c>
      <c r="K5" s="506"/>
      <c r="L5" s="653" t="s">
        <v>1612</v>
      </c>
      <c r="M5" s="1179" t="s">
        <v>2</v>
      </c>
      <c r="N5" s="1180"/>
      <c r="O5" s="1181" t="s">
        <v>1612</v>
      </c>
      <c r="P5" s="678" t="s">
        <v>1768</v>
      </c>
      <c r="Q5" s="679" t="s">
        <v>1769</v>
      </c>
      <c r="R5" s="678" t="s">
        <v>1612</v>
      </c>
      <c r="S5" s="680" t="s">
        <v>1610</v>
      </c>
      <c r="T5" s="678" t="s">
        <v>2</v>
      </c>
      <c r="U5" s="681" t="s">
        <v>1610</v>
      </c>
      <c r="V5" s="682" t="s">
        <v>1797</v>
      </c>
    </row>
    <row r="6" spans="1:25" s="1151" customFormat="1" ht="28.5" customHeight="1" x14ac:dyDescent="0.25">
      <c r="A6" s="1673">
        <v>1</v>
      </c>
      <c r="B6" s="1674">
        <v>40086</v>
      </c>
      <c r="C6" s="1663" t="s">
        <v>1524</v>
      </c>
      <c r="D6" s="1663" t="s">
        <v>1144</v>
      </c>
      <c r="E6" s="1675" t="s">
        <v>1145</v>
      </c>
      <c r="F6" s="1662" t="s">
        <v>133</v>
      </c>
      <c r="G6" s="1663" t="s">
        <v>1528</v>
      </c>
      <c r="H6" s="1671">
        <v>1111111111</v>
      </c>
      <c r="I6" s="1672" t="s">
        <v>579</v>
      </c>
      <c r="J6" s="1670">
        <v>40182</v>
      </c>
      <c r="K6" s="1668">
        <v>4</v>
      </c>
      <c r="L6" s="1664">
        <v>156250000</v>
      </c>
      <c r="M6" s="1670"/>
      <c r="N6" s="1668">
        <v>4</v>
      </c>
      <c r="O6" s="1664">
        <v>156250000</v>
      </c>
      <c r="P6" s="1670">
        <v>40193</v>
      </c>
      <c r="Q6" s="1664">
        <v>156250000</v>
      </c>
      <c r="R6" s="1665">
        <v>0</v>
      </c>
      <c r="S6" s="1666" t="s">
        <v>1782</v>
      </c>
      <c r="T6" s="511">
        <v>40207</v>
      </c>
      <c r="U6" s="508" t="s">
        <v>1798</v>
      </c>
      <c r="V6" s="512">
        <v>20091872.420000002</v>
      </c>
      <c r="Y6" s="68"/>
    </row>
    <row r="7" spans="1:25" s="1151" customFormat="1" ht="28.5" customHeight="1" x14ac:dyDescent="0.25">
      <c r="A7" s="1362"/>
      <c r="B7" s="1322"/>
      <c r="C7" s="1637"/>
      <c r="D7" s="1637"/>
      <c r="E7" s="1645"/>
      <c r="F7" s="1456"/>
      <c r="G7" s="1637"/>
      <c r="H7" s="1462"/>
      <c r="I7" s="1264"/>
      <c r="J7" s="1640"/>
      <c r="K7" s="1669"/>
      <c r="L7" s="1642"/>
      <c r="M7" s="1640"/>
      <c r="N7" s="1669"/>
      <c r="O7" s="1642"/>
      <c r="P7" s="1640"/>
      <c r="Q7" s="1642"/>
      <c r="R7" s="1647"/>
      <c r="S7" s="1667"/>
      <c r="T7" s="511">
        <v>40233</v>
      </c>
      <c r="U7" s="508" t="s">
        <v>1954</v>
      </c>
      <c r="V7" s="512">
        <v>48922.020388332559</v>
      </c>
    </row>
    <row r="8" spans="1:25" s="1151" customFormat="1" ht="28.5" customHeight="1" x14ac:dyDescent="0.2">
      <c r="A8" s="1638">
        <v>2</v>
      </c>
      <c r="B8" s="1321">
        <v>40086</v>
      </c>
      <c r="C8" s="1635" t="s">
        <v>1524</v>
      </c>
      <c r="D8" s="1635" t="s">
        <v>1144</v>
      </c>
      <c r="E8" s="1643" t="s">
        <v>1145</v>
      </c>
      <c r="F8" s="1454" t="s">
        <v>133</v>
      </c>
      <c r="G8" s="1635" t="s">
        <v>1526</v>
      </c>
      <c r="H8" s="1460">
        <v>2222222222</v>
      </c>
      <c r="I8" s="1263" t="s">
        <v>579</v>
      </c>
      <c r="J8" s="1361">
        <v>40182</v>
      </c>
      <c r="K8" s="1654">
        <v>4</v>
      </c>
      <c r="L8" s="1641">
        <v>200000000</v>
      </c>
      <c r="M8" s="1361"/>
      <c r="N8" s="1654">
        <v>4</v>
      </c>
      <c r="O8" s="1641">
        <v>200000000</v>
      </c>
      <c r="P8" s="358">
        <v>40189</v>
      </c>
      <c r="Q8" s="467">
        <v>34000000</v>
      </c>
      <c r="R8" s="208">
        <f>IF($L8&lt;&gt;0,$L8-$Q8)</f>
        <v>166000000</v>
      </c>
      <c r="S8" s="60" t="s">
        <v>1526</v>
      </c>
      <c r="T8" s="191"/>
      <c r="U8" s="1148" t="s">
        <v>591</v>
      </c>
      <c r="V8" s="1145"/>
    </row>
    <row r="9" spans="1:25" s="1151" customFormat="1" ht="28.5" customHeight="1" x14ac:dyDescent="0.2">
      <c r="A9" s="1639"/>
      <c r="B9" s="1658"/>
      <c r="C9" s="1636"/>
      <c r="D9" s="1636"/>
      <c r="E9" s="1644"/>
      <c r="F9" s="1455"/>
      <c r="G9" s="1636"/>
      <c r="H9" s="1461"/>
      <c r="I9" s="1290"/>
      <c r="J9" s="1653"/>
      <c r="K9" s="1655"/>
      <c r="L9" s="1657"/>
      <c r="M9" s="1653"/>
      <c r="N9" s="1655"/>
      <c r="O9" s="1657"/>
      <c r="P9" s="1361">
        <v>40190</v>
      </c>
      <c r="Q9" s="1641">
        <v>166000000</v>
      </c>
      <c r="R9" s="1646">
        <v>0</v>
      </c>
      <c r="S9" s="1648" t="s">
        <v>1770</v>
      </c>
      <c r="T9" s="1164">
        <v>40207</v>
      </c>
      <c r="U9" s="1159" t="s">
        <v>1798</v>
      </c>
      <c r="V9" s="1162">
        <v>502301.83</v>
      </c>
    </row>
    <row r="10" spans="1:25" s="1151" customFormat="1" ht="28.5" customHeight="1" x14ac:dyDescent="0.2">
      <c r="A10" s="1362"/>
      <c r="B10" s="1322"/>
      <c r="C10" s="1637"/>
      <c r="D10" s="1637"/>
      <c r="E10" s="1645"/>
      <c r="F10" s="1456"/>
      <c r="G10" s="1637"/>
      <c r="H10" s="1462"/>
      <c r="I10" s="1264"/>
      <c r="J10" s="1640"/>
      <c r="K10" s="1656"/>
      <c r="L10" s="1642"/>
      <c r="M10" s="1640"/>
      <c r="N10" s="1656"/>
      <c r="O10" s="1642"/>
      <c r="P10" s="1640"/>
      <c r="Q10" s="1642"/>
      <c r="R10" s="1647"/>
      <c r="S10" s="1649"/>
      <c r="T10" s="1164">
        <v>40233</v>
      </c>
      <c r="U10" s="1159" t="s">
        <v>1954</v>
      </c>
      <c r="V10" s="1162">
        <v>1223.06</v>
      </c>
      <c r="Y10" s="652"/>
    </row>
    <row r="11" spans="1:25" s="1151"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120">
        <v>1244437500</v>
      </c>
      <c r="M11" s="1182">
        <v>40375</v>
      </c>
      <c r="N11" s="1183"/>
      <c r="O11" s="68">
        <v>856000000</v>
      </c>
      <c r="P11" s="515"/>
      <c r="Q11" s="467"/>
      <c r="R11" s="189"/>
      <c r="S11" s="71"/>
      <c r="T11" s="189"/>
      <c r="U11" s="3"/>
      <c r="V11" s="98"/>
      <c r="Y11" s="652"/>
    </row>
    <row r="12" spans="1:25" s="1141" customFormat="1" ht="28.5" customHeight="1" x14ac:dyDescent="0.2">
      <c r="A12" s="1638">
        <v>2</v>
      </c>
      <c r="B12" s="1321">
        <v>40086</v>
      </c>
      <c r="C12" s="1635" t="s">
        <v>1523</v>
      </c>
      <c r="D12" s="1635" t="s">
        <v>1144</v>
      </c>
      <c r="E12" s="1643" t="s">
        <v>1145</v>
      </c>
      <c r="F12" s="1454" t="s">
        <v>133</v>
      </c>
      <c r="G12" s="1635" t="s">
        <v>1526</v>
      </c>
      <c r="H12" s="1460">
        <v>2222222222.2199998</v>
      </c>
      <c r="I12" s="1263" t="s">
        <v>579</v>
      </c>
      <c r="J12" s="1361">
        <v>40259</v>
      </c>
      <c r="K12" s="1684">
        <v>6</v>
      </c>
      <c r="L12" s="1641">
        <v>2488875000</v>
      </c>
      <c r="M12" s="1361">
        <v>40375</v>
      </c>
      <c r="N12" s="1690"/>
      <c r="O12" s="1687">
        <v>1712000000</v>
      </c>
      <c r="P12" s="4">
        <v>40227</v>
      </c>
      <c r="Q12" s="700">
        <v>4888718.07</v>
      </c>
      <c r="R12" s="701">
        <f>L12-Q12</f>
        <v>2483986281.9299998</v>
      </c>
      <c r="S12" s="60" t="s">
        <v>1526</v>
      </c>
      <c r="T12" s="702"/>
      <c r="U12" s="674"/>
      <c r="V12" s="703"/>
      <c r="Y12" s="704"/>
    </row>
    <row r="13" spans="1:25" s="1141" customFormat="1" ht="28.5" customHeight="1" x14ac:dyDescent="0.2">
      <c r="A13" s="1362"/>
      <c r="B13" s="1322"/>
      <c r="C13" s="1637"/>
      <c r="D13" s="1637"/>
      <c r="E13" s="1645"/>
      <c r="F13" s="1456"/>
      <c r="G13" s="1637"/>
      <c r="H13" s="1462"/>
      <c r="I13" s="1264"/>
      <c r="J13" s="1640"/>
      <c r="K13" s="1685"/>
      <c r="L13" s="1642"/>
      <c r="M13" s="1689"/>
      <c r="N13" s="1691"/>
      <c r="O13" s="1688"/>
      <c r="P13" s="4">
        <v>40283</v>
      </c>
      <c r="Q13" s="700">
        <v>7066434</v>
      </c>
      <c r="R13" s="701">
        <f>R12-Q13</f>
        <v>2476919847.9299998</v>
      </c>
      <c r="S13" s="60" t="s">
        <v>1526</v>
      </c>
      <c r="T13" s="702"/>
      <c r="U13" s="674"/>
      <c r="V13" s="703"/>
      <c r="Y13" s="704"/>
    </row>
    <row r="14" spans="1:25" s="1151"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63">
        <v>6</v>
      </c>
      <c r="L14" s="1120">
        <v>1262037500</v>
      </c>
      <c r="M14" s="1182">
        <v>40375</v>
      </c>
      <c r="N14" s="1183"/>
      <c r="O14" s="68">
        <v>1149487000</v>
      </c>
      <c r="P14" s="699"/>
      <c r="Q14" s="467"/>
      <c r="R14" s="189"/>
      <c r="S14" s="71"/>
      <c r="T14" s="189"/>
      <c r="U14" s="3"/>
      <c r="V14" s="98"/>
    </row>
    <row r="15" spans="1:25" s="1151"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84">
        <v>40375</v>
      </c>
      <c r="N15" s="1185"/>
      <c r="O15" s="1186">
        <v>2298974000</v>
      </c>
      <c r="P15" s="515"/>
      <c r="Q15" s="467"/>
      <c r="R15" s="189"/>
      <c r="S15" s="71"/>
      <c r="T15" s="189"/>
      <c r="U15" s="3"/>
      <c r="V15" s="98"/>
    </row>
    <row r="16" spans="1:25" s="1151"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120">
        <v>1244437500</v>
      </c>
      <c r="M16" s="1182">
        <v>40375</v>
      </c>
      <c r="N16" s="1183"/>
      <c r="O16" s="68">
        <v>1150423500</v>
      </c>
      <c r="P16" s="515"/>
      <c r="Q16" s="467"/>
      <c r="R16" s="189"/>
      <c r="S16" s="71"/>
      <c r="T16" s="189"/>
      <c r="U16" s="3"/>
      <c r="V16" s="98"/>
    </row>
    <row r="17" spans="1:25" s="1151"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84">
        <v>40375</v>
      </c>
      <c r="N17" s="1185"/>
      <c r="O17" s="1186">
        <v>2300847000</v>
      </c>
      <c r="P17" s="515"/>
      <c r="Q17" s="467"/>
      <c r="R17" s="189"/>
      <c r="S17" s="71"/>
      <c r="T17" s="189"/>
      <c r="U17" s="3"/>
      <c r="V17" s="98"/>
      <c r="Y17" s="68"/>
    </row>
    <row r="18" spans="1:25" s="1151"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120">
        <v>1244437500</v>
      </c>
      <c r="M18" s="1182">
        <v>40375</v>
      </c>
      <c r="N18" s="1183"/>
      <c r="O18" s="68">
        <v>694980000</v>
      </c>
      <c r="P18" s="515"/>
      <c r="Q18" s="467"/>
      <c r="R18" s="189"/>
      <c r="S18" s="71"/>
      <c r="T18" s="189"/>
      <c r="U18" s="3"/>
      <c r="V18" s="98"/>
    </row>
    <row r="19" spans="1:25" s="1151"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84">
        <v>40375</v>
      </c>
      <c r="N19" s="1185"/>
      <c r="O19" s="1186">
        <v>1389960000</v>
      </c>
      <c r="P19" s="515"/>
      <c r="Q19" s="467"/>
      <c r="R19" s="189"/>
      <c r="S19" s="71"/>
      <c r="T19" s="189"/>
      <c r="U19" s="3"/>
      <c r="V19" s="98"/>
    </row>
    <row r="20" spans="1:25" s="1151"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120">
        <v>1271337500</v>
      </c>
      <c r="M20" s="1182">
        <v>40375</v>
      </c>
      <c r="N20" s="1183"/>
      <c r="O20" s="68">
        <v>1243275000</v>
      </c>
      <c r="P20" s="515"/>
      <c r="Q20" s="467"/>
      <c r="R20" s="189"/>
      <c r="S20" s="71"/>
      <c r="T20" s="189"/>
      <c r="U20" s="3"/>
      <c r="V20" s="98"/>
    </row>
    <row r="21" spans="1:25" s="1151"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84">
        <v>40375</v>
      </c>
      <c r="N21" s="1185"/>
      <c r="O21" s="1186">
        <v>2486550000</v>
      </c>
      <c r="P21" s="515"/>
      <c r="Q21" s="467"/>
      <c r="R21" s="189"/>
      <c r="S21" s="71"/>
      <c r="T21" s="189"/>
      <c r="U21" s="3"/>
      <c r="V21" s="98"/>
    </row>
    <row r="22" spans="1:25" s="1151"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120">
        <v>1244437500</v>
      </c>
      <c r="M22" s="1182">
        <v>40375</v>
      </c>
      <c r="N22" s="1183"/>
      <c r="O22" s="68">
        <v>620578257.86000001</v>
      </c>
      <c r="P22" s="515"/>
      <c r="Q22" s="467"/>
      <c r="R22" s="189"/>
      <c r="S22" s="71"/>
      <c r="T22" s="189"/>
      <c r="U22" s="3"/>
      <c r="V22" s="98"/>
    </row>
    <row r="23" spans="1:25" s="1151"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84">
        <v>40375</v>
      </c>
      <c r="N23" s="1185"/>
      <c r="O23" s="1186">
        <v>1241156515.72</v>
      </c>
      <c r="P23" s="515"/>
      <c r="Q23" s="467"/>
      <c r="R23" s="189"/>
      <c r="S23" s="71"/>
      <c r="T23" s="189"/>
      <c r="U23" s="3"/>
      <c r="V23" s="98"/>
    </row>
    <row r="24" spans="1:25" s="1151"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120">
        <v>1244437500</v>
      </c>
      <c r="M24" s="1182">
        <v>40375</v>
      </c>
      <c r="N24" s="1183"/>
      <c r="O24" s="68">
        <v>474550000</v>
      </c>
      <c r="P24" s="515"/>
      <c r="Q24" s="467"/>
      <c r="R24" s="189"/>
      <c r="S24" s="71"/>
      <c r="T24" s="189"/>
      <c r="U24" s="3"/>
      <c r="V24" s="98"/>
    </row>
    <row r="25" spans="1:25" s="1151"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84">
        <v>40375</v>
      </c>
      <c r="N25" s="1185"/>
      <c r="O25" s="1186">
        <v>949100000</v>
      </c>
      <c r="P25" s="515"/>
      <c r="Q25" s="467"/>
      <c r="R25" s="189"/>
      <c r="S25" s="71"/>
      <c r="T25" s="189"/>
      <c r="U25" s="3"/>
      <c r="V25" s="98"/>
    </row>
    <row r="26" spans="1:25" s="1151"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120">
        <v>1244437500</v>
      </c>
      <c r="M26" s="1182">
        <v>40375</v>
      </c>
      <c r="N26" s="1183"/>
      <c r="O26" s="68">
        <v>1160784100</v>
      </c>
      <c r="P26" s="515"/>
      <c r="Q26" s="467"/>
      <c r="R26" s="189"/>
      <c r="S26" s="71"/>
      <c r="T26" s="189"/>
      <c r="U26" s="3"/>
      <c r="V26" s="98"/>
    </row>
    <row r="27" spans="1:25" s="1151"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87">
        <v>40375</v>
      </c>
      <c r="N27" s="1188"/>
      <c r="O27" s="1189">
        <v>2321568200</v>
      </c>
      <c r="P27" s="28"/>
      <c r="Q27" s="527"/>
      <c r="R27" s="190"/>
      <c r="S27" s="119"/>
      <c r="T27" s="190"/>
      <c r="U27" s="9"/>
      <c r="V27" s="29"/>
    </row>
    <row r="28" spans="1:25" s="1151" customFormat="1" ht="14.25" x14ac:dyDescent="0.2">
      <c r="F28" s="69"/>
      <c r="H28" s="68"/>
      <c r="I28" s="17"/>
      <c r="J28" s="17"/>
      <c r="K28" s="17"/>
      <c r="L28" s="68"/>
      <c r="M28" s="68"/>
      <c r="N28" s="68"/>
      <c r="O28" s="68"/>
      <c r="Q28" s="68"/>
    </row>
    <row r="29" spans="1:25" s="1151" customFormat="1" ht="15.75" thickBot="1" x14ac:dyDescent="0.3">
      <c r="F29" s="69"/>
      <c r="G29" s="1140" t="s">
        <v>1957</v>
      </c>
      <c r="H29" s="529">
        <f>SUM(H6:H27)</f>
        <v>29999999999.640007</v>
      </c>
      <c r="I29" s="17"/>
      <c r="K29" s="1565" t="s">
        <v>1958</v>
      </c>
      <c r="L29" s="1565"/>
      <c r="M29" s="1565"/>
      <c r="N29" s="1565"/>
      <c r="O29" s="529">
        <f>SUM(O6:O27)</f>
        <v>22406483573.580002</v>
      </c>
      <c r="P29" s="1686" t="s">
        <v>1747</v>
      </c>
      <c r="Q29" s="1686"/>
      <c r="R29" s="1686"/>
      <c r="S29" s="529">
        <f>SUM(Q6:Q27)</f>
        <v>368205152.06999999</v>
      </c>
      <c r="T29" s="1565" t="s">
        <v>1795</v>
      </c>
      <c r="U29" s="1565"/>
      <c r="V29" s="529">
        <f>SUM(V6:V27)</f>
        <v>20644319.33038833</v>
      </c>
    </row>
    <row r="30" spans="1:25" s="1151" customFormat="1" ht="15.75" thickTop="1" x14ac:dyDescent="0.25">
      <c r="F30" s="69"/>
      <c r="H30" s="501"/>
      <c r="I30" s="17"/>
      <c r="J30" s="17"/>
      <c r="K30" s="17"/>
      <c r="M30" s="655"/>
      <c r="N30" s="655"/>
      <c r="O30" s="655"/>
      <c r="P30" s="655"/>
      <c r="Q30" s="655"/>
    </row>
    <row r="31" spans="1:25" ht="14.25" x14ac:dyDescent="0.2">
      <c r="A31" s="1652" t="s">
        <v>1527</v>
      </c>
      <c r="B31" s="1652"/>
      <c r="C31" s="1652"/>
      <c r="D31" s="1652"/>
      <c r="E31" s="1652"/>
      <c r="F31" s="1652"/>
      <c r="G31" s="1652"/>
      <c r="H31" s="1652"/>
      <c r="I31" s="1652"/>
      <c r="J31" s="1652"/>
      <c r="K31" s="1652"/>
      <c r="L31" s="1652"/>
      <c r="M31" s="1652"/>
      <c r="N31" s="1652"/>
      <c r="O31" s="1652"/>
      <c r="P31" s="1652"/>
      <c r="Q31" s="1652"/>
      <c r="R31" s="1652"/>
      <c r="S31" s="1652"/>
      <c r="T31" s="1168"/>
      <c r="U31" s="1168"/>
      <c r="V31" s="1168"/>
      <c r="W31" s="1168"/>
    </row>
    <row r="32" spans="1:25" ht="12.75" customHeight="1" x14ac:dyDescent="0.2">
      <c r="A32" s="1650" t="s">
        <v>1529</v>
      </c>
      <c r="B32" s="1650"/>
      <c r="C32" s="1650"/>
      <c r="D32" s="1650"/>
      <c r="E32" s="1650"/>
      <c r="F32" s="1650"/>
      <c r="G32" s="1650"/>
      <c r="H32" s="1650"/>
      <c r="I32" s="1650"/>
      <c r="J32" s="1650"/>
      <c r="K32" s="1650"/>
      <c r="L32" s="1650"/>
      <c r="M32" s="1650"/>
      <c r="N32" s="1650"/>
      <c r="O32" s="1650"/>
      <c r="P32" s="1650"/>
      <c r="Q32" s="1650"/>
      <c r="R32" s="1650"/>
      <c r="S32" s="1650"/>
      <c r="T32" s="1167"/>
      <c r="U32" s="1167"/>
    </row>
    <row r="33" spans="1:22" ht="14.25" x14ac:dyDescent="0.2">
      <c r="A33" s="1651" t="s">
        <v>1846</v>
      </c>
      <c r="B33" s="1651"/>
      <c r="C33" s="1651"/>
      <c r="D33" s="1651"/>
      <c r="E33" s="1651"/>
      <c r="F33" s="1651"/>
      <c r="G33" s="1651"/>
      <c r="H33" s="1651"/>
      <c r="I33" s="1651"/>
      <c r="J33" s="1651"/>
      <c r="K33" s="1651"/>
      <c r="L33" s="1651"/>
      <c r="M33" s="1651"/>
      <c r="N33" s="1651"/>
      <c r="O33" s="1651"/>
      <c r="P33" s="1651"/>
      <c r="Q33" s="1651"/>
      <c r="R33" s="1651"/>
      <c r="S33" s="1651"/>
    </row>
    <row r="34" spans="1:22" ht="14.25" x14ac:dyDescent="0.2">
      <c r="A34" s="1651" t="s">
        <v>1955</v>
      </c>
      <c r="B34" s="1651"/>
      <c r="C34" s="1651"/>
      <c r="D34" s="1651"/>
      <c r="E34" s="1651"/>
      <c r="F34" s="1651"/>
      <c r="G34" s="1651"/>
      <c r="H34" s="1651"/>
      <c r="I34" s="1651"/>
      <c r="J34" s="1651"/>
      <c r="K34" s="1651"/>
      <c r="L34" s="1651"/>
      <c r="M34" s="1651"/>
      <c r="N34" s="1651"/>
      <c r="O34" s="1651"/>
      <c r="P34" s="1651"/>
      <c r="Q34" s="1651"/>
      <c r="R34" s="1651"/>
      <c r="S34" s="1651"/>
    </row>
    <row r="35" spans="1:22" ht="14.25" x14ac:dyDescent="0.2">
      <c r="A35" s="1651" t="s">
        <v>1783</v>
      </c>
      <c r="B35" s="1651"/>
      <c r="C35" s="1651"/>
      <c r="D35" s="1651"/>
      <c r="E35" s="1651"/>
      <c r="F35" s="1651"/>
      <c r="G35" s="1651"/>
      <c r="H35" s="1651"/>
      <c r="I35" s="1651"/>
      <c r="J35" s="1651"/>
      <c r="K35" s="1651"/>
      <c r="L35" s="1651"/>
      <c r="M35" s="1651"/>
      <c r="N35" s="1651"/>
      <c r="O35" s="1651"/>
      <c r="P35" s="1651"/>
      <c r="Q35" s="1651"/>
      <c r="R35" s="1651"/>
      <c r="S35" s="1651"/>
    </row>
    <row r="36" spans="1:22" ht="14.25" customHeight="1" x14ac:dyDescent="0.2">
      <c r="A36" s="1650" t="s">
        <v>1842</v>
      </c>
      <c r="B36" s="1650"/>
      <c r="C36" s="1650"/>
      <c r="D36" s="1650"/>
      <c r="E36" s="1650"/>
      <c r="F36" s="1650"/>
      <c r="G36" s="1650"/>
      <c r="H36" s="1650"/>
      <c r="I36" s="1650"/>
      <c r="J36" s="1650"/>
      <c r="K36" s="1650"/>
      <c r="L36" s="1650"/>
      <c r="M36" s="1650"/>
      <c r="N36" s="1650"/>
      <c r="O36" s="1650"/>
      <c r="P36" s="1650"/>
      <c r="Q36" s="1650"/>
      <c r="R36" s="1650"/>
      <c r="S36" s="1650"/>
      <c r="T36" s="1650"/>
      <c r="U36" s="1650"/>
      <c r="V36" s="1650"/>
    </row>
    <row r="37" spans="1:22" ht="14.25" customHeight="1" x14ac:dyDescent="0.2">
      <c r="A37" s="1650"/>
      <c r="B37" s="1650"/>
      <c r="C37" s="1650"/>
      <c r="D37" s="1650"/>
      <c r="E37" s="1650"/>
      <c r="F37" s="1650"/>
      <c r="G37" s="1650"/>
      <c r="H37" s="1650"/>
      <c r="I37" s="1650"/>
      <c r="J37" s="1650"/>
      <c r="K37" s="1650"/>
      <c r="L37" s="1650"/>
      <c r="M37" s="1650"/>
      <c r="N37" s="1650"/>
      <c r="O37" s="1650"/>
      <c r="P37" s="1650"/>
      <c r="Q37" s="1650"/>
      <c r="R37" s="1650"/>
      <c r="S37" s="1650"/>
      <c r="T37" s="1650"/>
      <c r="U37" s="1650"/>
      <c r="V37" s="1650"/>
    </row>
    <row r="38" spans="1:22" ht="12.75" customHeight="1" x14ac:dyDescent="0.2">
      <c r="A38" s="1650" t="s">
        <v>1956</v>
      </c>
      <c r="B38" s="1650"/>
      <c r="C38" s="1650"/>
      <c r="D38" s="1650"/>
      <c r="E38" s="1650"/>
      <c r="F38" s="1650"/>
      <c r="G38" s="1650"/>
      <c r="H38" s="1650"/>
      <c r="I38" s="1650"/>
      <c r="J38" s="1650"/>
      <c r="K38" s="1650"/>
      <c r="L38" s="1650"/>
      <c r="M38" s="1650"/>
      <c r="N38" s="1650"/>
      <c r="O38" s="1650"/>
      <c r="P38" s="1650"/>
      <c r="Q38" s="1650"/>
      <c r="R38" s="1650"/>
      <c r="S38" s="1650"/>
      <c r="T38" s="1650"/>
      <c r="U38" s="1650"/>
      <c r="V38" s="1650"/>
    </row>
    <row r="39" spans="1:22" x14ac:dyDescent="0.2">
      <c r="A39" s="658"/>
      <c r="B39" s="658"/>
      <c r="C39" s="658"/>
      <c r="D39" s="658"/>
      <c r="E39" s="658"/>
      <c r="F39" s="658"/>
      <c r="G39" s="658"/>
      <c r="H39" s="658"/>
      <c r="I39" s="658"/>
      <c r="J39" s="658"/>
      <c r="K39" s="658"/>
      <c r="L39" s="658"/>
      <c r="M39" s="658"/>
      <c r="N39" s="658"/>
      <c r="O39" s="658"/>
    </row>
    <row r="758" spans="6:6" x14ac:dyDescent="0.2">
      <c r="F758" s="1173"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topLeftCell="A424" zoomScale="85" zoomScaleNormal="75" zoomScaleSheetLayoutView="85" zoomScalePageLayoutView="85" workbookViewId="0">
      <selection activeCell="C341" sqref="C341"/>
    </sheetView>
  </sheetViews>
  <sheetFormatPr defaultRowHeight="14.25" x14ac:dyDescent="0.2"/>
  <cols>
    <col min="1" max="1" width="12.5703125" style="17" bestFit="1" customWidth="1"/>
    <col min="2" max="2" width="53.5703125" style="1151" customWidth="1"/>
    <col min="3" max="3" width="18.28515625" style="1151" bestFit="1" customWidth="1"/>
    <col min="4" max="4" width="6.28515625" style="17" bestFit="1" customWidth="1"/>
    <col min="5" max="5" width="13.140625" style="17" bestFit="1" customWidth="1"/>
    <col min="6" max="6" width="47.85546875" style="1172" bestFit="1" customWidth="1"/>
    <col min="7" max="7" width="27" style="1151" customWidth="1"/>
    <col min="8" max="8" width="12.7109375" style="17" customWidth="1"/>
    <col min="9" max="9" width="5.85546875" style="1151" bestFit="1" customWidth="1"/>
    <col min="10" max="10" width="13.140625" style="17" customWidth="1"/>
    <col min="11" max="11" width="25.5703125" style="1151" bestFit="1" customWidth="1"/>
    <col min="12" max="12" width="19.28515625" style="1151" bestFit="1" customWidth="1"/>
    <col min="13" max="13" width="42.140625" style="1151" customWidth="1"/>
    <col min="14" max="14" width="5" style="1151" customWidth="1"/>
    <col min="15" max="15" width="18" style="1151" bestFit="1" customWidth="1"/>
    <col min="16" max="17" width="9.140625" style="1151"/>
    <col min="18" max="18" width="18.42578125" style="1151" bestFit="1" customWidth="1"/>
    <col min="19" max="16384" width="9.140625" style="1151"/>
  </cols>
  <sheetData>
    <row r="1" spans="1:13" ht="15" x14ac:dyDescent="0.25">
      <c r="A1" s="1693" t="s">
        <v>480</v>
      </c>
      <c r="B1" s="1693"/>
      <c r="C1" s="1693"/>
      <c r="D1" s="1693"/>
      <c r="E1" s="1693"/>
      <c r="F1" s="1693"/>
      <c r="G1" s="1693"/>
      <c r="H1" s="1693"/>
      <c r="I1" s="1693"/>
      <c r="J1" s="1693"/>
      <c r="K1" s="1693"/>
      <c r="L1" s="1693"/>
      <c r="M1" s="1693"/>
    </row>
    <row r="2" spans="1:13" ht="11.25" customHeight="1" thickBot="1" x14ac:dyDescent="0.25">
      <c r="G2" s="1152"/>
      <c r="I2" s="17"/>
    </row>
    <row r="3" spans="1:13" ht="12.75" customHeight="1" x14ac:dyDescent="0.25">
      <c r="A3" s="1694" t="s">
        <v>5</v>
      </c>
      <c r="B3" s="1013" t="s">
        <v>1406</v>
      </c>
      <c r="C3" s="1013"/>
      <c r="D3" s="1014"/>
      <c r="E3" s="1696" t="s">
        <v>9</v>
      </c>
      <c r="F3" s="1696" t="s">
        <v>1272</v>
      </c>
      <c r="G3" s="1696" t="s">
        <v>326</v>
      </c>
      <c r="H3" s="1696" t="s">
        <v>10</v>
      </c>
      <c r="I3" s="1681" t="s">
        <v>1824</v>
      </c>
      <c r="J3" s="1623" t="s">
        <v>443</v>
      </c>
      <c r="K3" s="1623"/>
      <c r="L3" s="1623"/>
      <c r="M3" s="1344"/>
    </row>
    <row r="4" spans="1:13" s="1152" customFormat="1" ht="63" customHeight="1" thickBot="1" x14ac:dyDescent="0.3">
      <c r="A4" s="1695"/>
      <c r="B4" s="1015" t="s">
        <v>6</v>
      </c>
      <c r="C4" s="1016" t="s">
        <v>7</v>
      </c>
      <c r="D4" s="1016" t="s">
        <v>8</v>
      </c>
      <c r="E4" s="1697"/>
      <c r="F4" s="1697"/>
      <c r="G4" s="1698"/>
      <c r="H4" s="1697"/>
      <c r="I4" s="1699"/>
      <c r="J4" s="1153" t="s">
        <v>446</v>
      </c>
      <c r="K4" s="1149" t="s">
        <v>444</v>
      </c>
      <c r="L4" s="1149" t="s">
        <v>456</v>
      </c>
      <c r="M4" s="623" t="s">
        <v>445</v>
      </c>
    </row>
    <row r="5" spans="1:13" ht="28.5" customHeight="1" x14ac:dyDescent="0.2">
      <c r="A5" s="1017">
        <v>39916</v>
      </c>
      <c r="B5" s="1018" t="s">
        <v>1317</v>
      </c>
      <c r="C5" s="1018" t="s">
        <v>1124</v>
      </c>
      <c r="D5" s="1019" t="s">
        <v>1125</v>
      </c>
      <c r="E5" s="1019" t="s">
        <v>133</v>
      </c>
      <c r="F5" s="1020" t="s">
        <v>1318</v>
      </c>
      <c r="G5" s="1021">
        <v>376000000</v>
      </c>
      <c r="H5" s="1019" t="s">
        <v>591</v>
      </c>
      <c r="I5" s="1091"/>
      <c r="J5" s="669">
        <v>39976</v>
      </c>
      <c r="K5" s="1022">
        <v>284590000</v>
      </c>
      <c r="L5" s="1023">
        <f>G5+K5</f>
        <v>660590000</v>
      </c>
      <c r="M5" s="624" t="s">
        <v>447</v>
      </c>
    </row>
    <row r="6" spans="1:13" ht="28.5" customHeight="1" x14ac:dyDescent="0.2">
      <c r="A6" s="1024"/>
      <c r="B6" s="1025"/>
      <c r="C6" s="1025"/>
      <c r="D6" s="1026"/>
      <c r="E6" s="1026"/>
      <c r="F6" s="1027"/>
      <c r="G6" s="1028"/>
      <c r="H6" s="1026"/>
      <c r="I6" s="1092"/>
      <c r="J6" s="670">
        <v>40086</v>
      </c>
      <c r="K6" s="1029">
        <v>121910000</v>
      </c>
      <c r="L6" s="1030">
        <f>L5+K6</f>
        <v>782500000</v>
      </c>
      <c r="M6" s="659" t="s">
        <v>1525</v>
      </c>
    </row>
    <row r="7" spans="1:13" ht="28.5" customHeight="1" x14ac:dyDescent="0.2">
      <c r="A7" s="1024"/>
      <c r="B7" s="1025"/>
      <c r="C7" s="1025"/>
      <c r="D7" s="1026"/>
      <c r="E7" s="1026"/>
      <c r="F7" s="1027"/>
      <c r="G7" s="1028"/>
      <c r="H7" s="1026"/>
      <c r="I7" s="1092"/>
      <c r="J7" s="671">
        <v>40177</v>
      </c>
      <c r="K7" s="1031">
        <v>131340000</v>
      </c>
      <c r="L7" s="1032">
        <f>L6+K7</f>
        <v>913840000</v>
      </c>
      <c r="M7" s="625" t="s">
        <v>1784</v>
      </c>
    </row>
    <row r="8" spans="1:13" ht="28.5" customHeight="1" x14ac:dyDescent="0.2">
      <c r="A8" s="1024"/>
      <c r="B8" s="1025"/>
      <c r="C8" s="1025"/>
      <c r="D8" s="1026"/>
      <c r="E8" s="1026"/>
      <c r="F8" s="1027"/>
      <c r="G8" s="1028"/>
      <c r="H8" s="1026"/>
      <c r="I8" s="1092"/>
      <c r="J8" s="671">
        <v>40263</v>
      </c>
      <c r="K8" s="1031">
        <v>-355530000</v>
      </c>
      <c r="L8" s="1032">
        <f>L7+K8</f>
        <v>558310000</v>
      </c>
      <c r="M8" s="625" t="s">
        <v>447</v>
      </c>
    </row>
    <row r="9" spans="1:13" ht="28.5" customHeight="1" x14ac:dyDescent="0.2">
      <c r="A9" s="1024"/>
      <c r="B9" s="1025"/>
      <c r="C9" s="1025"/>
      <c r="D9" s="1026"/>
      <c r="E9" s="1026"/>
      <c r="F9" s="1027"/>
      <c r="G9" s="1028"/>
      <c r="H9" s="1026"/>
      <c r="I9" s="1166"/>
      <c r="J9" s="671">
        <v>40373</v>
      </c>
      <c r="K9" s="1031">
        <v>128690000</v>
      </c>
      <c r="L9" s="1032">
        <f>L8+K9</f>
        <v>687000000</v>
      </c>
      <c r="M9" s="625" t="s">
        <v>447</v>
      </c>
    </row>
    <row r="10" spans="1:13" ht="28.5" customHeight="1" x14ac:dyDescent="0.2">
      <c r="A10" s="1038">
        <v>39916</v>
      </c>
      <c r="B10" s="1039" t="s">
        <v>1319</v>
      </c>
      <c r="C10" s="1039" t="s">
        <v>1320</v>
      </c>
      <c r="D10" s="1040" t="s">
        <v>1005</v>
      </c>
      <c r="E10" s="1040" t="s">
        <v>133</v>
      </c>
      <c r="F10" s="1041" t="s">
        <v>1318</v>
      </c>
      <c r="G10" s="1042">
        <v>2071000000</v>
      </c>
      <c r="H10" s="1040" t="s">
        <v>591</v>
      </c>
      <c r="I10" s="1092"/>
      <c r="J10" s="671">
        <v>39976</v>
      </c>
      <c r="K10" s="1031">
        <v>-991580000</v>
      </c>
      <c r="L10" s="1032">
        <f>G10+K10</f>
        <v>1079420000</v>
      </c>
      <c r="M10" s="625" t="s">
        <v>447</v>
      </c>
    </row>
    <row r="11" spans="1:13" ht="28.5" customHeight="1" x14ac:dyDescent="0.2">
      <c r="A11" s="1024"/>
      <c r="B11" s="1025"/>
      <c r="C11" s="1025"/>
      <c r="D11" s="1026"/>
      <c r="E11" s="1026"/>
      <c r="F11" s="1027"/>
      <c r="G11" s="1028"/>
      <c r="H11" s="1026"/>
      <c r="I11" s="1092"/>
      <c r="J11" s="671">
        <v>40086</v>
      </c>
      <c r="K11" s="1031">
        <v>1010180000</v>
      </c>
      <c r="L11" s="1032">
        <f t="shared" ref="L11:L18" si="0">L10+K11</f>
        <v>2089600000</v>
      </c>
      <c r="M11" s="659" t="s">
        <v>1525</v>
      </c>
    </row>
    <row r="12" spans="1:13" ht="28.5" customHeight="1" x14ac:dyDescent="0.2">
      <c r="A12" s="1024"/>
      <c r="B12" s="1025"/>
      <c r="C12" s="1025"/>
      <c r="D12" s="1026"/>
      <c r="E12" s="1026"/>
      <c r="F12" s="1027"/>
      <c r="G12" s="1028"/>
      <c r="H12" s="1026"/>
      <c r="I12" s="1092"/>
      <c r="J12" s="671">
        <v>40177</v>
      </c>
      <c r="K12" s="1031">
        <v>-105410000</v>
      </c>
      <c r="L12" s="1032">
        <f t="shared" si="0"/>
        <v>1984190000</v>
      </c>
      <c r="M12" s="625" t="s">
        <v>1784</v>
      </c>
    </row>
    <row r="13" spans="1:13" ht="28.5" customHeight="1" x14ac:dyDescent="0.2">
      <c r="A13" s="1024"/>
      <c r="B13" s="1025"/>
      <c r="C13" s="1025"/>
      <c r="D13" s="1026"/>
      <c r="E13" s="1026"/>
      <c r="F13" s="1027"/>
      <c r="G13" s="1028"/>
      <c r="H13" s="1026"/>
      <c r="I13" s="1092"/>
      <c r="J13" s="671">
        <v>40263</v>
      </c>
      <c r="K13" s="1031">
        <v>-199300000</v>
      </c>
      <c r="L13" s="1032">
        <f t="shared" si="0"/>
        <v>1784890000</v>
      </c>
      <c r="M13" s="625" t="s">
        <v>1844</v>
      </c>
    </row>
    <row r="14" spans="1:13" ht="28.5" customHeight="1" x14ac:dyDescent="0.2">
      <c r="A14" s="1024"/>
      <c r="B14" s="1025"/>
      <c r="C14" s="1025"/>
      <c r="D14" s="1026"/>
      <c r="E14" s="1026"/>
      <c r="F14" s="1027"/>
      <c r="G14" s="1028"/>
      <c r="H14" s="1026"/>
      <c r="I14" s="1092"/>
      <c r="J14" s="671">
        <v>40287</v>
      </c>
      <c r="K14" s="1031">
        <v>-230000</v>
      </c>
      <c r="L14" s="1032">
        <f t="shared" si="0"/>
        <v>1784660000</v>
      </c>
      <c r="M14" s="625" t="s">
        <v>1868</v>
      </c>
    </row>
    <row r="15" spans="1:13" ht="28.5" customHeight="1" x14ac:dyDescent="0.2">
      <c r="A15" s="1024"/>
      <c r="B15" s="1025"/>
      <c r="C15" s="1025"/>
      <c r="D15" s="1026"/>
      <c r="E15" s="1026"/>
      <c r="F15" s="1027"/>
      <c r="G15" s="1028"/>
      <c r="H15" s="1026"/>
      <c r="I15" s="1092"/>
      <c r="J15" s="671">
        <v>40312</v>
      </c>
      <c r="K15" s="1031">
        <v>-3000000</v>
      </c>
      <c r="L15" s="1032">
        <f t="shared" si="0"/>
        <v>1781660000</v>
      </c>
      <c r="M15" s="625" t="s">
        <v>1899</v>
      </c>
    </row>
    <row r="16" spans="1:13" ht="28.5" customHeight="1" x14ac:dyDescent="0.2">
      <c r="A16" s="1024"/>
      <c r="B16" s="1025"/>
      <c r="C16" s="1025"/>
      <c r="D16" s="1026"/>
      <c r="E16" s="1026"/>
      <c r="F16" s="1027"/>
      <c r="G16" s="1028"/>
      <c r="H16" s="1026"/>
      <c r="I16" s="1092"/>
      <c r="J16" s="671">
        <v>40345</v>
      </c>
      <c r="K16" s="1031">
        <v>-12280000</v>
      </c>
      <c r="L16" s="1032">
        <f t="shared" si="0"/>
        <v>1769380000</v>
      </c>
      <c r="M16" s="625" t="s">
        <v>1925</v>
      </c>
    </row>
    <row r="17" spans="1:13" ht="28.5" customHeight="1" x14ac:dyDescent="0.2">
      <c r="A17" s="1024"/>
      <c r="B17" s="1025"/>
      <c r="C17" s="1025"/>
      <c r="D17" s="1026"/>
      <c r="E17" s="1026"/>
      <c r="F17" s="1027"/>
      <c r="G17" s="1028"/>
      <c r="H17" s="1026"/>
      <c r="I17" s="1092"/>
      <c r="J17" s="671">
        <v>40373</v>
      </c>
      <c r="K17" s="1031">
        <v>-757680000</v>
      </c>
      <c r="L17" s="1032">
        <f t="shared" si="0"/>
        <v>1011700000</v>
      </c>
      <c r="M17" s="625" t="s">
        <v>447</v>
      </c>
    </row>
    <row r="18" spans="1:13" ht="28.5" customHeight="1" x14ac:dyDescent="0.2">
      <c r="A18" s="1024"/>
      <c r="B18" s="1025"/>
      <c r="C18" s="1025"/>
      <c r="D18" s="1026"/>
      <c r="E18" s="1026"/>
      <c r="F18" s="1027"/>
      <c r="G18" s="1028"/>
      <c r="H18" s="1026"/>
      <c r="I18" s="1166"/>
      <c r="J18" s="671">
        <v>40375</v>
      </c>
      <c r="K18" s="1031">
        <v>-7110000</v>
      </c>
      <c r="L18" s="1032">
        <f t="shared" si="0"/>
        <v>1004590000</v>
      </c>
      <c r="M18" s="625" t="s">
        <v>1925</v>
      </c>
    </row>
    <row r="19" spans="1:13" ht="28.5" customHeight="1" x14ac:dyDescent="0.2">
      <c r="A19" s="1038">
        <v>39916</v>
      </c>
      <c r="B19" s="1039" t="s">
        <v>1321</v>
      </c>
      <c r="C19" s="1039" t="s">
        <v>1322</v>
      </c>
      <c r="D19" s="1040" t="s">
        <v>1110</v>
      </c>
      <c r="E19" s="1040" t="s">
        <v>133</v>
      </c>
      <c r="F19" s="1041" t="s">
        <v>1318</v>
      </c>
      <c r="G19" s="1042">
        <v>2873000000</v>
      </c>
      <c r="H19" s="1040" t="s">
        <v>591</v>
      </c>
      <c r="I19" s="1092"/>
      <c r="J19" s="671">
        <v>39981</v>
      </c>
      <c r="K19" s="1031">
        <v>-462990000</v>
      </c>
      <c r="L19" s="1032">
        <f>G19+K19</f>
        <v>2410010000</v>
      </c>
      <c r="M19" s="625" t="s">
        <v>447</v>
      </c>
    </row>
    <row r="20" spans="1:13" ht="28.5" customHeight="1" x14ac:dyDescent="0.2">
      <c r="A20" s="1024"/>
      <c r="B20" s="1025"/>
      <c r="C20" s="1025"/>
      <c r="D20" s="1026"/>
      <c r="E20" s="1026"/>
      <c r="F20" s="1027"/>
      <c r="G20" s="1028"/>
      <c r="H20" s="1026"/>
      <c r="I20" s="1092"/>
      <c r="J20" s="671">
        <v>40086</v>
      </c>
      <c r="K20" s="1031">
        <v>65070000</v>
      </c>
      <c r="L20" s="1032">
        <f>L19+K20</f>
        <v>2475080000</v>
      </c>
      <c r="M20" s="659" t="s">
        <v>1525</v>
      </c>
    </row>
    <row r="21" spans="1:13" ht="28.5" customHeight="1" x14ac:dyDescent="0.2">
      <c r="A21" s="1024"/>
      <c r="B21" s="1025"/>
      <c r="C21" s="1025"/>
      <c r="D21" s="1026"/>
      <c r="E21" s="1026"/>
      <c r="F21" s="1027"/>
      <c r="G21" s="1028"/>
      <c r="H21" s="1026"/>
      <c r="I21" s="1092"/>
      <c r="J21" s="671">
        <v>40177</v>
      </c>
      <c r="K21" s="1031">
        <v>1213310000</v>
      </c>
      <c r="L21" s="1032">
        <f>L20+K21</f>
        <v>3688390000</v>
      </c>
      <c r="M21" s="625" t="s">
        <v>1784</v>
      </c>
    </row>
    <row r="22" spans="1:13" ht="28.5" customHeight="1" x14ac:dyDescent="0.2">
      <c r="A22" s="1024"/>
      <c r="B22" s="1025"/>
      <c r="C22" s="1025"/>
      <c r="D22" s="1026"/>
      <c r="E22" s="1026"/>
      <c r="F22" s="1027"/>
      <c r="G22" s="1028"/>
      <c r="H22" s="1026"/>
      <c r="I22" s="1092"/>
      <c r="J22" s="671">
        <v>40226</v>
      </c>
      <c r="K22" s="1043">
        <v>2050236344</v>
      </c>
      <c r="L22" s="1032">
        <f>L21+K22</f>
        <v>5738626344</v>
      </c>
      <c r="M22" s="625" t="s">
        <v>1811</v>
      </c>
    </row>
    <row r="23" spans="1:13" ht="28.5" customHeight="1" x14ac:dyDescent="0.2">
      <c r="A23" s="1024"/>
      <c r="B23" s="1025"/>
      <c r="C23" s="1025"/>
      <c r="D23" s="1026"/>
      <c r="E23" s="1026"/>
      <c r="F23" s="1027"/>
      <c r="G23" s="1028"/>
      <c r="H23" s="1026"/>
      <c r="I23" s="1092"/>
      <c r="J23" s="671">
        <v>40249</v>
      </c>
      <c r="K23" s="1043">
        <v>54767</v>
      </c>
      <c r="L23" s="1032">
        <v>5738681110</v>
      </c>
      <c r="M23" s="625" t="s">
        <v>1811</v>
      </c>
    </row>
    <row r="24" spans="1:13" ht="28.5" customHeight="1" x14ac:dyDescent="0.2">
      <c r="A24" s="1024"/>
      <c r="B24" s="1025"/>
      <c r="C24" s="1025"/>
      <c r="D24" s="1026"/>
      <c r="E24" s="1026"/>
      <c r="F24" s="1027"/>
      <c r="G24" s="1028"/>
      <c r="H24" s="1026"/>
      <c r="I24" s="1092"/>
      <c r="J24" s="671">
        <v>40256</v>
      </c>
      <c r="K24" s="1031">
        <v>668108890</v>
      </c>
      <c r="L24" s="1032">
        <v>6406790000</v>
      </c>
      <c r="M24" s="626" t="s">
        <v>1786</v>
      </c>
    </row>
    <row r="25" spans="1:13" ht="28.5" customHeight="1" x14ac:dyDescent="0.2">
      <c r="A25" s="1024"/>
      <c r="B25" s="1025"/>
      <c r="C25" s="1025"/>
      <c r="D25" s="1026"/>
      <c r="E25" s="1026"/>
      <c r="F25" s="1027"/>
      <c r="G25" s="1028"/>
      <c r="H25" s="1026"/>
      <c r="I25" s="1092"/>
      <c r="J25" s="670">
        <v>40263</v>
      </c>
      <c r="K25" s="1029">
        <v>683130000</v>
      </c>
      <c r="L25" s="1030">
        <f>L24+K25</f>
        <v>7089920000</v>
      </c>
      <c r="M25" s="659" t="s">
        <v>447</v>
      </c>
    </row>
    <row r="26" spans="1:13" ht="28.5" customHeight="1" x14ac:dyDescent="0.2">
      <c r="A26" s="1024"/>
      <c r="B26" s="1025"/>
      <c r="C26" s="1025"/>
      <c r="D26" s="1026"/>
      <c r="E26" s="1026"/>
      <c r="F26" s="1027"/>
      <c r="G26" s="1028"/>
      <c r="H26" s="1035"/>
      <c r="I26" s="1166"/>
      <c r="J26" s="671">
        <v>40373</v>
      </c>
      <c r="K26" s="1031">
        <v>-2038220000</v>
      </c>
      <c r="L26" s="1032">
        <f t="shared" ref="L26" si="1">L25+K26</f>
        <v>5051700000</v>
      </c>
      <c r="M26" s="625" t="s">
        <v>447</v>
      </c>
    </row>
    <row r="27" spans="1:13" ht="28.5" customHeight="1" x14ac:dyDescent="0.2">
      <c r="A27" s="1038">
        <v>39916</v>
      </c>
      <c r="B27" s="1039" t="s">
        <v>1323</v>
      </c>
      <c r="C27" s="1039" t="s">
        <v>1324</v>
      </c>
      <c r="D27" s="1040" t="s">
        <v>1026</v>
      </c>
      <c r="E27" s="1040" t="s">
        <v>133</v>
      </c>
      <c r="F27" s="1041" t="s">
        <v>1318</v>
      </c>
      <c r="G27" s="1042">
        <v>633000000</v>
      </c>
      <c r="H27" s="1026" t="s">
        <v>591</v>
      </c>
      <c r="I27" s="1092"/>
      <c r="J27" s="671">
        <v>39976</v>
      </c>
      <c r="K27" s="1031">
        <v>384650000</v>
      </c>
      <c r="L27" s="1032">
        <f>G27+K27</f>
        <v>1017650000</v>
      </c>
      <c r="M27" s="625" t="s">
        <v>447</v>
      </c>
    </row>
    <row r="28" spans="1:13" ht="28.5" customHeight="1" x14ac:dyDescent="0.2">
      <c r="A28" s="1024"/>
      <c r="B28" s="1025"/>
      <c r="C28" s="1025"/>
      <c r="D28" s="1026"/>
      <c r="E28" s="1026"/>
      <c r="F28" s="1027"/>
      <c r="G28" s="1028"/>
      <c r="H28" s="1026"/>
      <c r="I28" s="1092"/>
      <c r="J28" s="671">
        <v>40086</v>
      </c>
      <c r="K28" s="1031">
        <v>2537240000</v>
      </c>
      <c r="L28" s="1032">
        <f>L27+K28</f>
        <v>3554890000</v>
      </c>
      <c r="M28" s="659" t="s">
        <v>1525</v>
      </c>
    </row>
    <row r="29" spans="1:13" ht="28.5" customHeight="1" x14ac:dyDescent="0.2">
      <c r="A29" s="1024"/>
      <c r="B29" s="1025"/>
      <c r="C29" s="1025"/>
      <c r="D29" s="1026"/>
      <c r="E29" s="1026"/>
      <c r="F29" s="1027"/>
      <c r="G29" s="1028"/>
      <c r="H29" s="1026"/>
      <c r="I29" s="1092"/>
      <c r="J29" s="671">
        <v>40177</v>
      </c>
      <c r="K29" s="1031">
        <v>-1679520000</v>
      </c>
      <c r="L29" s="1032">
        <f>L28+K29</f>
        <v>1875370000</v>
      </c>
      <c r="M29" s="625" t="s">
        <v>1784</v>
      </c>
    </row>
    <row r="30" spans="1:13" ht="28.5" customHeight="1" x14ac:dyDescent="0.2">
      <c r="A30" s="1024"/>
      <c r="B30" s="1025"/>
      <c r="C30" s="1025"/>
      <c r="D30" s="1026"/>
      <c r="E30" s="1026"/>
      <c r="F30" s="1027"/>
      <c r="G30" s="1028"/>
      <c r="H30" s="1026"/>
      <c r="I30" s="1092"/>
      <c r="J30" s="671">
        <v>40263</v>
      </c>
      <c r="K30" s="1031">
        <v>190180000</v>
      </c>
      <c r="L30" s="1032">
        <f>L29+K30</f>
        <v>2065550000</v>
      </c>
      <c r="M30" s="625" t="s">
        <v>447</v>
      </c>
    </row>
    <row r="31" spans="1:13" ht="28.5" customHeight="1" x14ac:dyDescent="0.2">
      <c r="A31" s="1024"/>
      <c r="B31" s="1025"/>
      <c r="C31" s="1025"/>
      <c r="D31" s="1026"/>
      <c r="E31" s="1026"/>
      <c r="F31" s="1027"/>
      <c r="G31" s="1028"/>
      <c r="H31" s="1026"/>
      <c r="I31" s="1092"/>
      <c r="J31" s="671">
        <v>40312</v>
      </c>
      <c r="K31" s="1031">
        <v>1880000</v>
      </c>
      <c r="L31" s="1032">
        <f>L30+K31</f>
        <v>2067430000</v>
      </c>
      <c r="M31" s="625" t="s">
        <v>1869</v>
      </c>
    </row>
    <row r="32" spans="1:13" ht="28.5" customHeight="1" x14ac:dyDescent="0.2">
      <c r="A32" s="1024"/>
      <c r="B32" s="1025"/>
      <c r="C32" s="1025"/>
      <c r="D32" s="1026"/>
      <c r="E32" s="1026"/>
      <c r="F32" s="1027"/>
      <c r="G32" s="1028"/>
      <c r="H32" s="1026"/>
      <c r="I32" s="1166"/>
      <c r="J32" s="671">
        <v>40373</v>
      </c>
      <c r="K32" s="1031">
        <v>-881530000</v>
      </c>
      <c r="L32" s="1032">
        <f t="shared" ref="L32" si="2">L31+K32</f>
        <v>1185900000</v>
      </c>
      <c r="M32" s="625" t="s">
        <v>447</v>
      </c>
    </row>
    <row r="33" spans="1:18" ht="28.5" customHeight="1" x14ac:dyDescent="0.2">
      <c r="A33" s="1038">
        <v>39916</v>
      </c>
      <c r="B33" s="1039" t="s">
        <v>1325</v>
      </c>
      <c r="C33" s="1039" t="s">
        <v>1258</v>
      </c>
      <c r="D33" s="1040" t="s">
        <v>1069</v>
      </c>
      <c r="E33" s="1040" t="s">
        <v>133</v>
      </c>
      <c r="F33" s="1041" t="s">
        <v>1318</v>
      </c>
      <c r="G33" s="1042">
        <v>407000000</v>
      </c>
      <c r="H33" s="1040" t="s">
        <v>591</v>
      </c>
      <c r="I33" s="1092"/>
      <c r="J33" s="671">
        <v>39981</v>
      </c>
      <c r="K33" s="1031">
        <v>225040000</v>
      </c>
      <c r="L33" s="1032">
        <f>G33+K33</f>
        <v>632040000</v>
      </c>
      <c r="M33" s="625" t="s">
        <v>447</v>
      </c>
    </row>
    <row r="34" spans="1:18" ht="28.5" customHeight="1" x14ac:dyDescent="0.2">
      <c r="A34" s="1024"/>
      <c r="B34" s="1025"/>
      <c r="C34" s="1025"/>
      <c r="D34" s="1026"/>
      <c r="E34" s="1026"/>
      <c r="F34" s="1027"/>
      <c r="G34" s="1028"/>
      <c r="H34" s="1026"/>
      <c r="I34" s="1092"/>
      <c r="J34" s="671">
        <v>40086</v>
      </c>
      <c r="K34" s="1031">
        <v>254380000</v>
      </c>
      <c r="L34" s="1032">
        <f>L33+K34</f>
        <v>886420000</v>
      </c>
      <c r="M34" s="659" t="s">
        <v>1525</v>
      </c>
    </row>
    <row r="35" spans="1:18" ht="28.5" customHeight="1" x14ac:dyDescent="0.2">
      <c r="A35" s="1024"/>
      <c r="B35" s="1025"/>
      <c r="C35" s="1025"/>
      <c r="D35" s="1026"/>
      <c r="E35" s="1026"/>
      <c r="F35" s="1027"/>
      <c r="G35" s="1028"/>
      <c r="H35" s="1026"/>
      <c r="I35" s="1092"/>
      <c r="J35" s="671">
        <v>40177</v>
      </c>
      <c r="K35" s="1031">
        <v>355710000</v>
      </c>
      <c r="L35" s="1032">
        <f>L34+K35</f>
        <v>1242130000</v>
      </c>
      <c r="M35" s="625" t="s">
        <v>1784</v>
      </c>
    </row>
    <row r="36" spans="1:18" ht="28.5" customHeight="1" x14ac:dyDescent="0.2">
      <c r="A36" s="1024"/>
      <c r="B36" s="1025"/>
      <c r="C36" s="1025"/>
      <c r="D36" s="1026"/>
      <c r="E36" s="1026"/>
      <c r="F36" s="1027"/>
      <c r="G36" s="1028"/>
      <c r="H36" s="1026"/>
      <c r="I36" s="1092"/>
      <c r="J36" s="671">
        <v>40263</v>
      </c>
      <c r="K36" s="1031">
        <v>-57720000</v>
      </c>
      <c r="L36" s="1032">
        <f>L35+K36</f>
        <v>1184410000</v>
      </c>
      <c r="M36" s="625" t="s">
        <v>447</v>
      </c>
    </row>
    <row r="37" spans="1:18" ht="28.5" customHeight="1" x14ac:dyDescent="0.2">
      <c r="A37" s="1024"/>
      <c r="B37" s="1084"/>
      <c r="C37" s="1025"/>
      <c r="D37" s="1026"/>
      <c r="E37" s="1026"/>
      <c r="F37" s="1027"/>
      <c r="G37" s="1028"/>
      <c r="H37" s="1085"/>
      <c r="I37" s="1092"/>
      <c r="J37" s="671">
        <v>40345</v>
      </c>
      <c r="K37" s="1031">
        <v>-156050000</v>
      </c>
      <c r="L37" s="1032">
        <f>L36+K37</f>
        <v>1028360000</v>
      </c>
      <c r="M37" s="625" t="s">
        <v>1926</v>
      </c>
    </row>
    <row r="38" spans="1:18" ht="28.5" customHeight="1" x14ac:dyDescent="0.2">
      <c r="A38" s="1024"/>
      <c r="B38" s="1084"/>
      <c r="C38" s="1025"/>
      <c r="D38" s="1026"/>
      <c r="E38" s="1026"/>
      <c r="F38" s="1027"/>
      <c r="G38" s="1028"/>
      <c r="H38" s="1085"/>
      <c r="I38" s="1092"/>
      <c r="J38" s="671">
        <v>40373</v>
      </c>
      <c r="K38" s="1031">
        <v>-513660000</v>
      </c>
      <c r="L38" s="1032">
        <f t="shared" ref="L38:L39" si="3">L37+K38</f>
        <v>514700000</v>
      </c>
      <c r="M38" s="625" t="s">
        <v>447</v>
      </c>
    </row>
    <row r="39" spans="1:18" ht="28.5" customHeight="1" x14ac:dyDescent="0.2">
      <c r="A39" s="1033"/>
      <c r="B39" s="1044"/>
      <c r="C39" s="1034"/>
      <c r="D39" s="1035"/>
      <c r="E39" s="1035"/>
      <c r="F39" s="1036"/>
      <c r="G39" s="1037"/>
      <c r="H39" s="1045"/>
      <c r="I39" s="1166"/>
      <c r="J39" s="671">
        <v>40375</v>
      </c>
      <c r="K39" s="1031">
        <v>-22980000</v>
      </c>
      <c r="L39" s="1032">
        <f t="shared" si="3"/>
        <v>491720000</v>
      </c>
      <c r="M39" s="625" t="s">
        <v>1959</v>
      </c>
    </row>
    <row r="40" spans="1:18" ht="28.5" customHeight="1" x14ac:dyDescent="0.2">
      <c r="A40" s="1093">
        <v>39916</v>
      </c>
      <c r="B40" s="1094" t="s">
        <v>1326</v>
      </c>
      <c r="C40" s="1095" t="s">
        <v>1327</v>
      </c>
      <c r="D40" s="1083" t="s">
        <v>1310</v>
      </c>
      <c r="E40" s="1083" t="s">
        <v>133</v>
      </c>
      <c r="F40" s="1095" t="s">
        <v>1318</v>
      </c>
      <c r="G40" s="1096">
        <v>3552000000</v>
      </c>
      <c r="H40" s="1090" t="s">
        <v>591</v>
      </c>
      <c r="I40" s="1135">
        <v>2</v>
      </c>
      <c r="J40" s="671">
        <v>40025</v>
      </c>
      <c r="K40" s="1032">
        <v>-3552000000</v>
      </c>
      <c r="L40" s="1032">
        <f>G40+K40</f>
        <v>0</v>
      </c>
      <c r="M40" s="626" t="s">
        <v>1440</v>
      </c>
    </row>
    <row r="41" spans="1:18" ht="28.5" customHeight="1" x14ac:dyDescent="0.2">
      <c r="A41" s="1038">
        <v>39919</v>
      </c>
      <c r="B41" s="1039" t="s">
        <v>1330</v>
      </c>
      <c r="C41" s="1039" t="s">
        <v>1331</v>
      </c>
      <c r="D41" s="1040" t="s">
        <v>1074</v>
      </c>
      <c r="E41" s="1040" t="s">
        <v>133</v>
      </c>
      <c r="F41" s="1041" t="s">
        <v>1318</v>
      </c>
      <c r="G41" s="1042">
        <v>659000000</v>
      </c>
      <c r="H41" s="1040" t="s">
        <v>591</v>
      </c>
      <c r="I41" s="1092"/>
      <c r="J41" s="671">
        <v>39976</v>
      </c>
      <c r="K41" s="1031">
        <v>-105620000</v>
      </c>
      <c r="L41" s="1032">
        <f>G41+K41</f>
        <v>553380000</v>
      </c>
      <c r="M41" s="625" t="s">
        <v>447</v>
      </c>
    </row>
    <row r="42" spans="1:18" ht="28.5" customHeight="1" x14ac:dyDescent="0.2">
      <c r="A42" s="1024"/>
      <c r="B42" s="1025"/>
      <c r="C42" s="1025"/>
      <c r="D42" s="1026"/>
      <c r="E42" s="1026"/>
      <c r="F42" s="1027"/>
      <c r="G42" s="1028"/>
      <c r="H42" s="1026"/>
      <c r="I42" s="1092"/>
      <c r="J42" s="671">
        <v>40086</v>
      </c>
      <c r="K42" s="1031">
        <v>102580000</v>
      </c>
      <c r="L42" s="1032">
        <f>L41+K42</f>
        <v>655960000</v>
      </c>
      <c r="M42" s="659" t="s">
        <v>1525</v>
      </c>
    </row>
    <row r="43" spans="1:18" ht="28.5" customHeight="1" x14ac:dyDescent="0.2">
      <c r="A43" s="1024"/>
      <c r="B43" s="1025"/>
      <c r="C43" s="1025"/>
      <c r="D43" s="1026"/>
      <c r="E43" s="1026"/>
      <c r="F43" s="1027"/>
      <c r="G43" s="1028"/>
      <c r="H43" s="1026"/>
      <c r="I43" s="1092"/>
      <c r="J43" s="671">
        <v>40177</v>
      </c>
      <c r="K43" s="1031">
        <v>277640000</v>
      </c>
      <c r="L43" s="1032">
        <f>L42+K43</f>
        <v>933600000</v>
      </c>
      <c r="M43" s="625" t="s">
        <v>1784</v>
      </c>
      <c r="N43" s="738"/>
      <c r="R43" s="740"/>
    </row>
    <row r="44" spans="1:18" ht="28.5" customHeight="1" x14ac:dyDescent="0.2">
      <c r="A44" s="1024"/>
      <c r="B44" s="1025"/>
      <c r="C44" s="1025"/>
      <c r="D44" s="1026"/>
      <c r="E44" s="1026"/>
      <c r="F44" s="1027"/>
      <c r="G44" s="1028"/>
      <c r="H44" s="1026"/>
      <c r="I44" s="1092"/>
      <c r="J44" s="671">
        <v>40263</v>
      </c>
      <c r="K44" s="1031">
        <v>46860000</v>
      </c>
      <c r="L44" s="1032">
        <f>L43+K44</f>
        <v>980460000</v>
      </c>
      <c r="M44" s="625" t="s">
        <v>447</v>
      </c>
    </row>
    <row r="45" spans="1:18" ht="28.5" customHeight="1" x14ac:dyDescent="0.2">
      <c r="A45" s="1024"/>
      <c r="B45" s="1025"/>
      <c r="C45" s="1025"/>
      <c r="D45" s="1026"/>
      <c r="E45" s="1026"/>
      <c r="F45" s="1027"/>
      <c r="G45" s="1028"/>
      <c r="H45" s="1026"/>
      <c r="I45" s="1092"/>
      <c r="J45" s="671">
        <v>40345</v>
      </c>
      <c r="K45" s="1031">
        <v>156050000</v>
      </c>
      <c r="L45" s="1032">
        <f>L44+K45</f>
        <v>1136510000</v>
      </c>
      <c r="M45" s="625" t="s">
        <v>1927</v>
      </c>
    </row>
    <row r="46" spans="1:18" ht="28.5" customHeight="1" x14ac:dyDescent="0.2">
      <c r="A46" s="1024"/>
      <c r="B46" s="1025"/>
      <c r="C46" s="1025"/>
      <c r="D46" s="1026"/>
      <c r="E46" s="1026"/>
      <c r="F46" s="1027"/>
      <c r="G46" s="1028"/>
      <c r="H46" s="1026"/>
      <c r="I46" s="1092"/>
      <c r="J46" s="671">
        <v>40373</v>
      </c>
      <c r="K46" s="1031">
        <v>-191610000</v>
      </c>
      <c r="L46" s="1032">
        <f t="shared" ref="L46" si="4">L45+K46</f>
        <v>944900000</v>
      </c>
      <c r="M46" s="625" t="s">
        <v>447</v>
      </c>
    </row>
    <row r="47" spans="1:18" ht="28.5" customHeight="1" x14ac:dyDescent="0.2">
      <c r="A47" s="1024"/>
      <c r="B47" s="1025"/>
      <c r="C47" s="1025"/>
      <c r="D47" s="1026"/>
      <c r="E47" s="1026"/>
      <c r="F47" s="1027"/>
      <c r="G47" s="1028"/>
      <c r="H47" s="1026"/>
      <c r="I47" s="1166"/>
      <c r="J47" s="671">
        <v>40375</v>
      </c>
      <c r="K47" s="1031">
        <v>23710000</v>
      </c>
      <c r="L47" s="1032">
        <f>L46+K47</f>
        <v>968610000</v>
      </c>
      <c r="M47" s="625" t="s">
        <v>1927</v>
      </c>
    </row>
    <row r="48" spans="1:18" ht="28.5" customHeight="1" x14ac:dyDescent="0.2">
      <c r="A48" s="1046" t="s">
        <v>1787</v>
      </c>
      <c r="B48" s="1039" t="s">
        <v>1342</v>
      </c>
      <c r="C48" s="1039" t="s">
        <v>1343</v>
      </c>
      <c r="D48" s="1040" t="s">
        <v>987</v>
      </c>
      <c r="E48" s="1040" t="s">
        <v>133</v>
      </c>
      <c r="F48" s="1041" t="s">
        <v>1318</v>
      </c>
      <c r="G48" s="1042">
        <v>798900000</v>
      </c>
      <c r="H48" s="1040" t="s">
        <v>591</v>
      </c>
      <c r="I48" s="1092"/>
      <c r="J48" s="671">
        <v>39976</v>
      </c>
      <c r="K48" s="1031">
        <v>5540000</v>
      </c>
      <c r="L48" s="1032">
        <f>G48+K48</f>
        <v>804440000</v>
      </c>
      <c r="M48" s="625" t="s">
        <v>447</v>
      </c>
    </row>
    <row r="49" spans="1:13" ht="28.5" customHeight="1" x14ac:dyDescent="0.2">
      <c r="A49" s="1047"/>
      <c r="B49" s="1025"/>
      <c r="C49" s="1025"/>
      <c r="D49" s="1026"/>
      <c r="E49" s="1026"/>
      <c r="F49" s="1027"/>
      <c r="G49" s="1028"/>
      <c r="H49" s="1026"/>
      <c r="I49" s="1092"/>
      <c r="J49" s="671">
        <v>40086</v>
      </c>
      <c r="K49" s="1031">
        <v>162680000</v>
      </c>
      <c r="L49" s="1032">
        <f>L48+K49</f>
        <v>967120000</v>
      </c>
      <c r="M49" s="659" t="s">
        <v>1525</v>
      </c>
    </row>
    <row r="50" spans="1:13" ht="28.5" customHeight="1" x14ac:dyDescent="0.2">
      <c r="A50" s="1047"/>
      <c r="B50" s="1025"/>
      <c r="C50" s="1025"/>
      <c r="D50" s="1026"/>
      <c r="E50" s="1026"/>
      <c r="F50" s="1027"/>
      <c r="G50" s="1028"/>
      <c r="H50" s="1026"/>
      <c r="I50" s="1092"/>
      <c r="J50" s="671">
        <v>40177</v>
      </c>
      <c r="K50" s="1031">
        <v>665510000</v>
      </c>
      <c r="L50" s="1032">
        <f>L49+K50</f>
        <v>1632630000</v>
      </c>
      <c r="M50" s="625" t="s">
        <v>1784</v>
      </c>
    </row>
    <row r="51" spans="1:13" ht="28.5" customHeight="1" x14ac:dyDescent="0.2">
      <c r="A51" s="1047"/>
      <c r="B51" s="1025"/>
      <c r="C51" s="1025"/>
      <c r="D51" s="1026"/>
      <c r="E51" s="1026"/>
      <c r="F51" s="1027"/>
      <c r="G51" s="1028"/>
      <c r="H51" s="1026"/>
      <c r="I51" s="1092"/>
      <c r="J51" s="671">
        <v>40204</v>
      </c>
      <c r="K51" s="1031">
        <v>800390000</v>
      </c>
      <c r="L51" s="1032">
        <f>L50+K51</f>
        <v>2433020000</v>
      </c>
      <c r="M51" s="625" t="s">
        <v>1786</v>
      </c>
    </row>
    <row r="52" spans="1:13" ht="28.5" customHeight="1" x14ac:dyDescent="0.2">
      <c r="A52" s="1047"/>
      <c r="B52" s="1025"/>
      <c r="C52" s="1025"/>
      <c r="D52" s="1026"/>
      <c r="E52" s="1026"/>
      <c r="F52" s="1027"/>
      <c r="G52" s="1028"/>
      <c r="H52" s="1026"/>
      <c r="I52" s="1092"/>
      <c r="J52" s="671">
        <v>40263</v>
      </c>
      <c r="K52" s="1031">
        <v>-829370000</v>
      </c>
      <c r="L52" s="1032">
        <f>L51+K52</f>
        <v>1603650000</v>
      </c>
      <c r="M52" s="625" t="s">
        <v>447</v>
      </c>
    </row>
    <row r="53" spans="1:13" ht="28.5" customHeight="1" x14ac:dyDescent="0.2">
      <c r="A53" s="1047"/>
      <c r="B53" s="1025"/>
      <c r="C53" s="1025"/>
      <c r="D53" s="1026"/>
      <c r="E53" s="1026"/>
      <c r="F53" s="1027"/>
      <c r="G53" s="1028"/>
      <c r="H53" s="1026"/>
      <c r="I53" s="1166"/>
      <c r="J53" s="671">
        <v>40373</v>
      </c>
      <c r="K53" s="1031">
        <v>-366750000</v>
      </c>
      <c r="L53" s="1032">
        <f t="shared" ref="L53" si="5">L52+K53</f>
        <v>1236900000</v>
      </c>
      <c r="M53" s="625" t="s">
        <v>447</v>
      </c>
    </row>
    <row r="54" spans="1:13" ht="28.5" customHeight="1" x14ac:dyDescent="0.2">
      <c r="A54" s="1046" t="s">
        <v>1787</v>
      </c>
      <c r="B54" s="1039" t="s">
        <v>1344</v>
      </c>
      <c r="C54" s="1039" t="s">
        <v>1343</v>
      </c>
      <c r="D54" s="1040" t="s">
        <v>987</v>
      </c>
      <c r="E54" s="1040" t="s">
        <v>133</v>
      </c>
      <c r="F54" s="1041" t="s">
        <v>1318</v>
      </c>
      <c r="G54" s="1042">
        <v>1864000000</v>
      </c>
      <c r="H54" s="1040" t="s">
        <v>591</v>
      </c>
      <c r="I54" s="1092"/>
      <c r="J54" s="671">
        <v>39976</v>
      </c>
      <c r="K54" s="1031">
        <v>3318840000</v>
      </c>
      <c r="L54" s="1032">
        <f>G54+K54</f>
        <v>5182840000</v>
      </c>
      <c r="M54" s="625" t="s">
        <v>447</v>
      </c>
    </row>
    <row r="55" spans="1:13" ht="28.5" customHeight="1" x14ac:dyDescent="0.2">
      <c r="A55" s="1047"/>
      <c r="B55" s="1025"/>
      <c r="C55" s="1025"/>
      <c r="D55" s="1026"/>
      <c r="E55" s="1026"/>
      <c r="F55" s="1027"/>
      <c r="G55" s="1028"/>
      <c r="H55" s="1026"/>
      <c r="I55" s="1092"/>
      <c r="J55" s="671">
        <v>40086</v>
      </c>
      <c r="K55" s="1031">
        <v>-717420000</v>
      </c>
      <c r="L55" s="1032">
        <f t="shared" ref="L55:L61" si="6">L54+K55</f>
        <v>4465420000</v>
      </c>
      <c r="M55" s="659" t="s">
        <v>1525</v>
      </c>
    </row>
    <row r="56" spans="1:13" ht="28.5" customHeight="1" x14ac:dyDescent="0.2">
      <c r="A56" s="1047"/>
      <c r="B56" s="1025"/>
      <c r="C56" s="1025"/>
      <c r="D56" s="1026"/>
      <c r="E56" s="1026"/>
      <c r="F56" s="1027"/>
      <c r="G56" s="1028"/>
      <c r="H56" s="1026"/>
      <c r="I56" s="1092"/>
      <c r="J56" s="671">
        <v>40177</v>
      </c>
      <c r="K56" s="1031">
        <v>2290780000</v>
      </c>
      <c r="L56" s="1032">
        <f t="shared" si="6"/>
        <v>6756200000</v>
      </c>
      <c r="M56" s="625" t="s">
        <v>1784</v>
      </c>
    </row>
    <row r="57" spans="1:13" ht="28.5" customHeight="1" x14ac:dyDescent="0.2">
      <c r="A57" s="1047"/>
      <c r="B57" s="1025"/>
      <c r="C57" s="1025"/>
      <c r="D57" s="1026"/>
      <c r="E57" s="1026"/>
      <c r="F57" s="1027"/>
      <c r="G57" s="1028"/>
      <c r="H57" s="1026"/>
      <c r="I57" s="1092"/>
      <c r="J57" s="671">
        <v>40204</v>
      </c>
      <c r="K57" s="1031">
        <v>450100000</v>
      </c>
      <c r="L57" s="1032">
        <f t="shared" si="6"/>
        <v>7206300000</v>
      </c>
      <c r="M57" s="625" t="s">
        <v>1786</v>
      </c>
    </row>
    <row r="58" spans="1:13" ht="28.5" customHeight="1" x14ac:dyDescent="0.2">
      <c r="A58" s="1047"/>
      <c r="B58" s="1025"/>
      <c r="C58" s="1025"/>
      <c r="D58" s="1026"/>
      <c r="E58" s="1026"/>
      <c r="F58" s="1027"/>
      <c r="G58" s="1028"/>
      <c r="H58" s="1026"/>
      <c r="I58" s="1092"/>
      <c r="J58" s="671">
        <v>40263</v>
      </c>
      <c r="K58" s="1031">
        <v>905010000</v>
      </c>
      <c r="L58" s="1032">
        <f t="shared" si="6"/>
        <v>8111310000</v>
      </c>
      <c r="M58" s="625" t="s">
        <v>447</v>
      </c>
    </row>
    <row r="59" spans="1:13" ht="28.5" customHeight="1" x14ac:dyDescent="0.2">
      <c r="A59" s="1047"/>
      <c r="B59" s="1025"/>
      <c r="C59" s="1025"/>
      <c r="D59" s="1026"/>
      <c r="E59" s="1026"/>
      <c r="F59" s="1027"/>
      <c r="G59" s="1028"/>
      <c r="H59" s="1026"/>
      <c r="I59" s="1092"/>
      <c r="J59" s="671">
        <v>40287</v>
      </c>
      <c r="K59" s="1031">
        <v>10280000</v>
      </c>
      <c r="L59" s="1032">
        <f t="shared" si="6"/>
        <v>8121590000</v>
      </c>
      <c r="M59" s="625" t="s">
        <v>1869</v>
      </c>
    </row>
    <row r="60" spans="1:13" ht="28.5" customHeight="1" x14ac:dyDescent="0.2">
      <c r="A60" s="1047"/>
      <c r="B60" s="1025"/>
      <c r="C60" s="1025"/>
      <c r="D60" s="1026"/>
      <c r="E60" s="1026"/>
      <c r="F60" s="1027"/>
      <c r="G60" s="1028"/>
      <c r="H60" s="1026"/>
      <c r="I60" s="1092"/>
      <c r="J60" s="671">
        <v>40345</v>
      </c>
      <c r="K60" s="1031">
        <v>286510000</v>
      </c>
      <c r="L60" s="1032">
        <f t="shared" si="6"/>
        <v>8408100000</v>
      </c>
      <c r="M60" s="625" t="s">
        <v>1869</v>
      </c>
    </row>
    <row r="61" spans="1:13" ht="28.5" customHeight="1" x14ac:dyDescent="0.2">
      <c r="A61" s="1047"/>
      <c r="B61" s="1025"/>
      <c r="C61" s="1025"/>
      <c r="D61" s="1026"/>
      <c r="E61" s="1026"/>
      <c r="F61" s="1027"/>
      <c r="G61" s="1028"/>
      <c r="H61" s="1026"/>
      <c r="I61" s="1166"/>
      <c r="J61" s="671">
        <v>40373</v>
      </c>
      <c r="K61" s="1031">
        <v>-1787300000</v>
      </c>
      <c r="L61" s="1032">
        <f t="shared" si="6"/>
        <v>6620800000</v>
      </c>
      <c r="M61" s="625" t="s">
        <v>447</v>
      </c>
    </row>
    <row r="62" spans="1:13" ht="28.5" customHeight="1" x14ac:dyDescent="0.2">
      <c r="A62" s="1038">
        <v>39923</v>
      </c>
      <c r="B62" s="1039" t="s">
        <v>1350</v>
      </c>
      <c r="C62" s="1039" t="s">
        <v>1116</v>
      </c>
      <c r="D62" s="1040" t="s">
        <v>1026</v>
      </c>
      <c r="E62" s="1040" t="s">
        <v>133</v>
      </c>
      <c r="F62" s="1041" t="s">
        <v>1318</v>
      </c>
      <c r="G62" s="1042">
        <v>319000000</v>
      </c>
      <c r="H62" s="1040" t="s">
        <v>591</v>
      </c>
      <c r="I62" s="1092"/>
      <c r="J62" s="671">
        <v>39976</v>
      </c>
      <c r="K62" s="1031">
        <v>128300000</v>
      </c>
      <c r="L62" s="1032">
        <f>G62+K62</f>
        <v>447300000</v>
      </c>
      <c r="M62" s="625" t="s">
        <v>447</v>
      </c>
    </row>
    <row r="63" spans="1:13" ht="28.5" customHeight="1" x14ac:dyDescent="0.2">
      <c r="A63" s="1024"/>
      <c r="B63" s="1025"/>
      <c r="C63" s="1025"/>
      <c r="D63" s="1026"/>
      <c r="E63" s="1026"/>
      <c r="F63" s="1027"/>
      <c r="G63" s="1028"/>
      <c r="H63" s="1026"/>
      <c r="I63" s="1092"/>
      <c r="J63" s="671">
        <v>40086</v>
      </c>
      <c r="K63" s="1031">
        <v>46730000</v>
      </c>
      <c r="L63" s="1032">
        <f>L62+K63</f>
        <v>494030000</v>
      </c>
      <c r="M63" s="659" t="s">
        <v>1525</v>
      </c>
    </row>
    <row r="64" spans="1:13" ht="28.5" customHeight="1" x14ac:dyDescent="0.2">
      <c r="A64" s="1024"/>
      <c r="B64" s="1025"/>
      <c r="C64" s="1025"/>
      <c r="D64" s="1026"/>
      <c r="E64" s="1026"/>
      <c r="F64" s="1027"/>
      <c r="G64" s="1028"/>
      <c r="H64" s="1026"/>
      <c r="I64" s="1092"/>
      <c r="J64" s="671">
        <v>40177</v>
      </c>
      <c r="K64" s="1031">
        <v>145820000</v>
      </c>
      <c r="L64" s="1032">
        <f>L63+K64</f>
        <v>639850000</v>
      </c>
      <c r="M64" s="625" t="s">
        <v>1784</v>
      </c>
    </row>
    <row r="65" spans="1:13" ht="28.5" customHeight="1" x14ac:dyDescent="0.2">
      <c r="A65" s="1024"/>
      <c r="B65" s="1025"/>
      <c r="C65" s="1025"/>
      <c r="D65" s="1026"/>
      <c r="E65" s="1026"/>
      <c r="F65" s="1027"/>
      <c r="G65" s="1028"/>
      <c r="H65" s="1026"/>
      <c r="I65" s="1092"/>
      <c r="J65" s="671">
        <v>40263</v>
      </c>
      <c r="K65" s="1031">
        <v>-17440000</v>
      </c>
      <c r="L65" s="1032">
        <f>L64+K65</f>
        <v>622410000</v>
      </c>
      <c r="M65" s="625" t="s">
        <v>447</v>
      </c>
    </row>
    <row r="66" spans="1:13" ht="28.5" customHeight="1" x14ac:dyDescent="0.2">
      <c r="A66" s="1024"/>
      <c r="B66" s="1025"/>
      <c r="C66" s="1025"/>
      <c r="D66" s="1026"/>
      <c r="E66" s="1026"/>
      <c r="F66" s="1027"/>
      <c r="G66" s="1028"/>
      <c r="H66" s="1026"/>
      <c r="I66" s="1166"/>
      <c r="J66" s="671">
        <v>40373</v>
      </c>
      <c r="K66" s="1031">
        <v>-73010000</v>
      </c>
      <c r="L66" s="1032">
        <f t="shared" ref="L66" si="7">L65+K66</f>
        <v>549400000</v>
      </c>
      <c r="M66" s="625" t="s">
        <v>447</v>
      </c>
    </row>
    <row r="67" spans="1:13" ht="28.5" customHeight="1" x14ac:dyDescent="0.2">
      <c r="A67" s="1038">
        <v>39923</v>
      </c>
      <c r="B67" s="1039" t="s">
        <v>1351</v>
      </c>
      <c r="C67" s="1039" t="s">
        <v>1352</v>
      </c>
      <c r="D67" s="1040" t="s">
        <v>995</v>
      </c>
      <c r="E67" s="1040" t="s">
        <v>133</v>
      </c>
      <c r="F67" s="1041" t="s">
        <v>1318</v>
      </c>
      <c r="G67" s="1042">
        <v>366000000</v>
      </c>
      <c r="H67" s="1040" t="s">
        <v>591</v>
      </c>
      <c r="I67" s="1092"/>
      <c r="J67" s="671">
        <v>39976</v>
      </c>
      <c r="K67" s="1031">
        <v>87130000</v>
      </c>
      <c r="L67" s="1032">
        <f>G67+K67</f>
        <v>453130000</v>
      </c>
      <c r="M67" s="625" t="s">
        <v>447</v>
      </c>
    </row>
    <row r="68" spans="1:13" ht="28.5" customHeight="1" x14ac:dyDescent="0.2">
      <c r="A68" s="1024"/>
      <c r="B68" s="1025"/>
      <c r="C68" s="1025"/>
      <c r="D68" s="1026"/>
      <c r="E68" s="1026"/>
      <c r="F68" s="1027"/>
      <c r="G68" s="1028"/>
      <c r="H68" s="1026"/>
      <c r="I68" s="1092"/>
      <c r="J68" s="671">
        <v>40086</v>
      </c>
      <c r="K68" s="1031">
        <v>-249670000</v>
      </c>
      <c r="L68" s="1032">
        <f t="shared" ref="L68:L74" si="8">L67+K68</f>
        <v>203460000</v>
      </c>
      <c r="M68" s="659" t="s">
        <v>1525</v>
      </c>
    </row>
    <row r="69" spans="1:13" ht="28.5" customHeight="1" x14ac:dyDescent="0.2">
      <c r="A69" s="1024"/>
      <c r="B69" s="1025"/>
      <c r="C69" s="1025"/>
      <c r="D69" s="1026"/>
      <c r="E69" s="1026"/>
      <c r="F69" s="1027"/>
      <c r="G69" s="1028"/>
      <c r="H69" s="1026"/>
      <c r="I69" s="1092"/>
      <c r="J69" s="671">
        <v>40177</v>
      </c>
      <c r="K69" s="1031">
        <v>119700000</v>
      </c>
      <c r="L69" s="1032">
        <f t="shared" si="8"/>
        <v>323160000</v>
      </c>
      <c r="M69" s="625" t="s">
        <v>1784</v>
      </c>
    </row>
    <row r="70" spans="1:13" ht="28.5" customHeight="1" x14ac:dyDescent="0.2">
      <c r="A70" s="1024"/>
      <c r="B70" s="1025"/>
      <c r="C70" s="1025"/>
      <c r="D70" s="1026"/>
      <c r="E70" s="1026"/>
      <c r="F70" s="1027"/>
      <c r="G70" s="1028"/>
      <c r="H70" s="1026"/>
      <c r="I70" s="1092"/>
      <c r="J70" s="671">
        <v>40263</v>
      </c>
      <c r="K70" s="1031">
        <v>52270000</v>
      </c>
      <c r="L70" s="1032">
        <f t="shared" si="8"/>
        <v>375430000</v>
      </c>
      <c r="M70" s="625" t="s">
        <v>447</v>
      </c>
    </row>
    <row r="71" spans="1:13" ht="28.5" customHeight="1" x14ac:dyDescent="0.2">
      <c r="A71" s="1024"/>
      <c r="B71" s="1025"/>
      <c r="C71" s="1025"/>
      <c r="D71" s="1026"/>
      <c r="E71" s="1026"/>
      <c r="F71" s="1027"/>
      <c r="G71" s="1028"/>
      <c r="H71" s="1026"/>
      <c r="I71" s="1092"/>
      <c r="J71" s="671">
        <v>40287</v>
      </c>
      <c r="K71" s="1031">
        <v>-10280000</v>
      </c>
      <c r="L71" s="1032">
        <f t="shared" si="8"/>
        <v>365150000</v>
      </c>
      <c r="M71" s="625" t="s">
        <v>1870</v>
      </c>
    </row>
    <row r="72" spans="1:13" ht="28.5" customHeight="1" x14ac:dyDescent="0.2">
      <c r="A72" s="1024"/>
      <c r="B72" s="1025"/>
      <c r="C72" s="1025"/>
      <c r="D72" s="1026"/>
      <c r="E72" s="1026"/>
      <c r="F72" s="1027"/>
      <c r="G72" s="1028"/>
      <c r="H72" s="1026"/>
      <c r="I72" s="1092"/>
      <c r="J72" s="671">
        <v>40312</v>
      </c>
      <c r="K72" s="1031">
        <v>-1880000</v>
      </c>
      <c r="L72" s="1032">
        <f t="shared" si="8"/>
        <v>363270000</v>
      </c>
      <c r="M72" s="625" t="s">
        <v>1900</v>
      </c>
    </row>
    <row r="73" spans="1:13" ht="28.5" customHeight="1" x14ac:dyDescent="0.2">
      <c r="A73" s="1024"/>
      <c r="B73" s="1025"/>
      <c r="C73" s="1025"/>
      <c r="D73" s="1026"/>
      <c r="E73" s="1026"/>
      <c r="F73" s="1027"/>
      <c r="G73" s="1028"/>
      <c r="H73" s="1026"/>
      <c r="I73" s="1092"/>
      <c r="J73" s="671">
        <v>40345</v>
      </c>
      <c r="K73" s="1031">
        <v>-286510000</v>
      </c>
      <c r="L73" s="1032">
        <f t="shared" si="8"/>
        <v>76760000</v>
      </c>
      <c r="M73" s="625" t="s">
        <v>1870</v>
      </c>
    </row>
    <row r="74" spans="1:13" ht="28.5" customHeight="1" x14ac:dyDescent="0.2">
      <c r="A74" s="1024"/>
      <c r="B74" s="1025"/>
      <c r="C74" s="1025"/>
      <c r="D74" s="1026"/>
      <c r="E74" s="1026"/>
      <c r="F74" s="1027"/>
      <c r="G74" s="1028"/>
      <c r="H74" s="1026"/>
      <c r="I74" s="1092"/>
      <c r="J74" s="671">
        <v>40373</v>
      </c>
      <c r="K74" s="1031">
        <v>19540000</v>
      </c>
      <c r="L74" s="1032">
        <f t="shared" si="8"/>
        <v>96300000</v>
      </c>
      <c r="M74" s="625" t="s">
        <v>447</v>
      </c>
    </row>
    <row r="75" spans="1:13" ht="28.5" customHeight="1" x14ac:dyDescent="0.2">
      <c r="A75" s="1024"/>
      <c r="B75" s="1025"/>
      <c r="C75" s="1025"/>
      <c r="D75" s="1026"/>
      <c r="E75" s="1026"/>
      <c r="F75" s="1027"/>
      <c r="G75" s="1028"/>
      <c r="H75" s="1026"/>
      <c r="I75" s="1166"/>
      <c r="J75" s="671">
        <v>40375</v>
      </c>
      <c r="K75" s="1031">
        <v>-210000</v>
      </c>
      <c r="L75" s="1032">
        <f>L74+K75</f>
        <v>96090000</v>
      </c>
      <c r="M75" s="625" t="s">
        <v>1961</v>
      </c>
    </row>
    <row r="76" spans="1:13" ht="28.5" customHeight="1" x14ac:dyDescent="0.2">
      <c r="A76" s="1038">
        <v>39927</v>
      </c>
      <c r="B76" s="1039" t="s">
        <v>1372</v>
      </c>
      <c r="C76" s="1039" t="s">
        <v>1373</v>
      </c>
      <c r="D76" s="1040" t="s">
        <v>1061</v>
      </c>
      <c r="E76" s="1040" t="s">
        <v>133</v>
      </c>
      <c r="F76" s="1041" t="s">
        <v>1318</v>
      </c>
      <c r="G76" s="1048">
        <v>156000000</v>
      </c>
      <c r="H76" s="1040" t="s">
        <v>591</v>
      </c>
      <c r="I76" s="1092"/>
      <c r="J76" s="671">
        <v>39981</v>
      </c>
      <c r="K76" s="1049">
        <v>-64990000</v>
      </c>
      <c r="L76" s="1032">
        <f>G76+K76</f>
        <v>91010000</v>
      </c>
      <c r="M76" s="625" t="s">
        <v>447</v>
      </c>
    </row>
    <row r="77" spans="1:13" ht="28.5" customHeight="1" x14ac:dyDescent="0.2">
      <c r="A77" s="1024"/>
      <c r="B77" s="1025"/>
      <c r="C77" s="1025"/>
      <c r="D77" s="1026"/>
      <c r="E77" s="1026"/>
      <c r="F77" s="1027"/>
      <c r="G77" s="1050"/>
      <c r="H77" s="1026"/>
      <c r="I77" s="1092"/>
      <c r="J77" s="671">
        <v>40086</v>
      </c>
      <c r="K77" s="1051">
        <v>130780000</v>
      </c>
      <c r="L77" s="1032">
        <f>L76+K77</f>
        <v>221790000</v>
      </c>
      <c r="M77" s="659" t="s">
        <v>1525</v>
      </c>
    </row>
    <row r="78" spans="1:13" ht="28.5" customHeight="1" x14ac:dyDescent="0.2">
      <c r="A78" s="1024"/>
      <c r="B78" s="1025"/>
      <c r="C78" s="1025"/>
      <c r="D78" s="1026"/>
      <c r="E78" s="1026"/>
      <c r="F78" s="1027"/>
      <c r="G78" s="1050"/>
      <c r="H78" s="1026"/>
      <c r="I78" s="1092"/>
      <c r="J78" s="671">
        <v>40177</v>
      </c>
      <c r="K78" s="1031">
        <v>-116750000</v>
      </c>
      <c r="L78" s="1032">
        <f>L77+K78</f>
        <v>105040000</v>
      </c>
      <c r="M78" s="625" t="s">
        <v>1784</v>
      </c>
    </row>
    <row r="79" spans="1:13" ht="28.5" customHeight="1" x14ac:dyDescent="0.2">
      <c r="A79" s="1024"/>
      <c r="B79" s="1025"/>
      <c r="C79" s="1025"/>
      <c r="D79" s="1026"/>
      <c r="E79" s="1026"/>
      <c r="F79" s="1027"/>
      <c r="G79" s="1050"/>
      <c r="H79" s="1026"/>
      <c r="I79" s="1092"/>
      <c r="J79" s="671">
        <v>40263</v>
      </c>
      <c r="K79" s="1031">
        <v>13080000</v>
      </c>
      <c r="L79" s="1032">
        <f>L78+K79</f>
        <v>118120000</v>
      </c>
      <c r="M79" s="625" t="s">
        <v>447</v>
      </c>
    </row>
    <row r="80" spans="1:13" ht="28.5" customHeight="1" x14ac:dyDescent="0.2">
      <c r="A80" s="1024"/>
      <c r="B80" s="1025"/>
      <c r="C80" s="1025"/>
      <c r="D80" s="1026"/>
      <c r="E80" s="1026"/>
      <c r="F80" s="1027"/>
      <c r="G80" s="1050"/>
      <c r="H80" s="1026"/>
      <c r="I80" s="1092"/>
      <c r="J80" s="671">
        <v>40373</v>
      </c>
      <c r="K80" s="1031">
        <v>-24220000</v>
      </c>
      <c r="L80" s="1032">
        <f t="shared" ref="L80" si="9">L79+K80</f>
        <v>93900000</v>
      </c>
      <c r="M80" s="625" t="s">
        <v>447</v>
      </c>
    </row>
    <row r="81" spans="1:13" ht="28.5" customHeight="1" x14ac:dyDescent="0.2">
      <c r="A81" s="1024"/>
      <c r="B81" s="1025"/>
      <c r="C81" s="1025"/>
      <c r="D81" s="1026"/>
      <c r="E81" s="1026"/>
      <c r="F81" s="1027"/>
      <c r="G81" s="1050"/>
      <c r="H81" s="1026"/>
      <c r="I81" s="1166"/>
      <c r="J81" s="671">
        <v>40375</v>
      </c>
      <c r="K81" s="1031">
        <v>210000</v>
      </c>
      <c r="L81" s="1032">
        <f>L80+K81</f>
        <v>94110000</v>
      </c>
      <c r="M81" s="625" t="s">
        <v>1869</v>
      </c>
    </row>
    <row r="82" spans="1:13" ht="28.5" customHeight="1" x14ac:dyDescent="0.2">
      <c r="A82" s="1038">
        <v>39930</v>
      </c>
      <c r="B82" s="1039" t="s">
        <v>1377</v>
      </c>
      <c r="C82" s="1039" t="s">
        <v>1378</v>
      </c>
      <c r="D82" s="1040" t="s">
        <v>987</v>
      </c>
      <c r="E82" s="1040" t="s">
        <v>133</v>
      </c>
      <c r="F82" s="1041" t="s">
        <v>1318</v>
      </c>
      <c r="G82" s="1048">
        <v>195000000</v>
      </c>
      <c r="H82" s="1040" t="s">
        <v>591</v>
      </c>
      <c r="I82" s="1092"/>
      <c r="J82" s="671">
        <v>39981</v>
      </c>
      <c r="K82" s="1051">
        <v>-63980000</v>
      </c>
      <c r="L82" s="1032">
        <f>G82+K82</f>
        <v>131020000</v>
      </c>
      <c r="M82" s="625" t="s">
        <v>447</v>
      </c>
    </row>
    <row r="83" spans="1:13" ht="28.5" customHeight="1" x14ac:dyDescent="0.2">
      <c r="A83" s="1024"/>
      <c r="B83" s="1025"/>
      <c r="C83" s="1025"/>
      <c r="D83" s="1026"/>
      <c r="E83" s="1026"/>
      <c r="F83" s="1027"/>
      <c r="G83" s="1050"/>
      <c r="H83" s="1026"/>
      <c r="I83" s="1092"/>
      <c r="J83" s="671">
        <v>40086</v>
      </c>
      <c r="K83" s="1051">
        <v>90990000</v>
      </c>
      <c r="L83" s="1032">
        <f>L82+K83</f>
        <v>222010000</v>
      </c>
      <c r="M83" s="659" t="s">
        <v>1525</v>
      </c>
    </row>
    <row r="84" spans="1:13" ht="28.5" customHeight="1" x14ac:dyDescent="0.2">
      <c r="A84" s="1024"/>
      <c r="B84" s="1025"/>
      <c r="C84" s="1025"/>
      <c r="D84" s="1026"/>
      <c r="E84" s="1026"/>
      <c r="F84" s="1027"/>
      <c r="G84" s="1050"/>
      <c r="H84" s="1026"/>
      <c r="I84" s="1092"/>
      <c r="J84" s="671">
        <v>40177</v>
      </c>
      <c r="K84" s="1031">
        <v>57980000</v>
      </c>
      <c r="L84" s="1032">
        <f>L83+K84</f>
        <v>279990000</v>
      </c>
      <c r="M84" s="625" t="s">
        <v>1784</v>
      </c>
    </row>
    <row r="85" spans="1:13" ht="28.5" customHeight="1" x14ac:dyDescent="0.2">
      <c r="A85" s="1024"/>
      <c r="B85" s="1025"/>
      <c r="C85" s="1025"/>
      <c r="D85" s="1026"/>
      <c r="E85" s="1026"/>
      <c r="F85" s="1027"/>
      <c r="G85" s="1050"/>
      <c r="H85" s="1026"/>
      <c r="I85" s="1092"/>
      <c r="J85" s="671">
        <v>40263</v>
      </c>
      <c r="K85" s="1031">
        <v>74520000</v>
      </c>
      <c r="L85" s="1032">
        <f>L84+K85</f>
        <v>354510000</v>
      </c>
      <c r="M85" s="625" t="s">
        <v>447</v>
      </c>
    </row>
    <row r="86" spans="1:13" ht="28.5" customHeight="1" x14ac:dyDescent="0.2">
      <c r="A86" s="1024"/>
      <c r="B86" s="1025"/>
      <c r="C86" s="1025"/>
      <c r="D86" s="1026"/>
      <c r="E86" s="1026"/>
      <c r="F86" s="1027"/>
      <c r="G86" s="1050"/>
      <c r="H86" s="1026"/>
      <c r="I86" s="1166"/>
      <c r="J86" s="671">
        <v>40373</v>
      </c>
      <c r="K86" s="1031">
        <v>-75610000</v>
      </c>
      <c r="L86" s="1032">
        <f t="shared" ref="L86" si="10">L85+K86</f>
        <v>278900000</v>
      </c>
      <c r="M86" s="625" t="s">
        <v>447</v>
      </c>
    </row>
    <row r="87" spans="1:13" ht="28.5" customHeight="1" x14ac:dyDescent="0.2">
      <c r="A87" s="1038">
        <v>39934</v>
      </c>
      <c r="B87" s="1039" t="s">
        <v>1389</v>
      </c>
      <c r="C87" s="1039" t="s">
        <v>1390</v>
      </c>
      <c r="D87" s="1040" t="s">
        <v>1012</v>
      </c>
      <c r="E87" s="1040" t="s">
        <v>133</v>
      </c>
      <c r="F87" s="1041" t="s">
        <v>1318</v>
      </c>
      <c r="G87" s="1048">
        <v>798000000</v>
      </c>
      <c r="H87" s="1040" t="s">
        <v>591</v>
      </c>
      <c r="I87" s="1092"/>
      <c r="J87" s="671">
        <v>39981</v>
      </c>
      <c r="K87" s="1051">
        <v>-338450000</v>
      </c>
      <c r="L87" s="1032">
        <f>G87+K87</f>
        <v>459550000</v>
      </c>
      <c r="M87" s="625" t="s">
        <v>447</v>
      </c>
    </row>
    <row r="88" spans="1:13" ht="28.5" customHeight="1" x14ac:dyDescent="0.2">
      <c r="A88" s="1024"/>
      <c r="B88" s="1025"/>
      <c r="C88" s="1025"/>
      <c r="D88" s="1026"/>
      <c r="E88" s="1026"/>
      <c r="F88" s="1027"/>
      <c r="G88" s="1050"/>
      <c r="H88" s="1026"/>
      <c r="I88" s="1092"/>
      <c r="J88" s="671">
        <v>40086</v>
      </c>
      <c r="K88" s="1049">
        <v>-11860000</v>
      </c>
      <c r="L88" s="1032">
        <v>447690000</v>
      </c>
      <c r="M88" s="659" t="s">
        <v>1525</v>
      </c>
    </row>
    <row r="89" spans="1:13" ht="28.5" customHeight="1" x14ac:dyDescent="0.2">
      <c r="A89" s="1024"/>
      <c r="B89" s="1025"/>
      <c r="C89" s="1025"/>
      <c r="D89" s="1026"/>
      <c r="E89" s="1026"/>
      <c r="F89" s="1027"/>
      <c r="G89" s="1050"/>
      <c r="H89" s="1026"/>
      <c r="I89" s="1092"/>
      <c r="J89" s="671">
        <v>40177</v>
      </c>
      <c r="K89" s="1031">
        <v>21330000</v>
      </c>
      <c r="L89" s="1032">
        <f>L88+K89</f>
        <v>469020000</v>
      </c>
      <c r="M89" s="625" t="s">
        <v>1784</v>
      </c>
    </row>
    <row r="90" spans="1:13" ht="28.5" customHeight="1" x14ac:dyDescent="0.2">
      <c r="A90" s="1024"/>
      <c r="B90" s="1025"/>
      <c r="C90" s="1025"/>
      <c r="D90" s="1026"/>
      <c r="E90" s="1026"/>
      <c r="F90" s="1027"/>
      <c r="G90" s="1050"/>
      <c r="H90" s="1026"/>
      <c r="I90" s="1092"/>
      <c r="J90" s="671">
        <v>40263</v>
      </c>
      <c r="K90" s="1031">
        <v>9150000</v>
      </c>
      <c r="L90" s="1032">
        <f>L89+K90</f>
        <v>478170000</v>
      </c>
      <c r="M90" s="625" t="s">
        <v>447</v>
      </c>
    </row>
    <row r="91" spans="1:13" ht="28.5" customHeight="1" x14ac:dyDescent="0.2">
      <c r="A91" s="1024"/>
      <c r="B91" s="1025"/>
      <c r="C91" s="1025"/>
      <c r="D91" s="1026"/>
      <c r="E91" s="1026"/>
      <c r="F91" s="1027"/>
      <c r="G91" s="1050"/>
      <c r="H91" s="1026"/>
      <c r="I91" s="1166"/>
      <c r="J91" s="671">
        <v>40373</v>
      </c>
      <c r="K91" s="1031">
        <v>-76870000</v>
      </c>
      <c r="L91" s="1032">
        <f t="shared" ref="L91" si="11">L90+K91</f>
        <v>401300000</v>
      </c>
      <c r="M91" s="625" t="s">
        <v>447</v>
      </c>
    </row>
    <row r="92" spans="1:13" ht="28.5" customHeight="1" x14ac:dyDescent="0.2">
      <c r="A92" s="1038">
        <v>39961</v>
      </c>
      <c r="B92" s="1039" t="s">
        <v>844</v>
      </c>
      <c r="C92" s="1039" t="s">
        <v>845</v>
      </c>
      <c r="D92" s="1040" t="s">
        <v>1069</v>
      </c>
      <c r="E92" s="1040" t="s">
        <v>133</v>
      </c>
      <c r="F92" s="1053" t="s">
        <v>1318</v>
      </c>
      <c r="G92" s="1048">
        <v>101000000</v>
      </c>
      <c r="H92" s="1040" t="s">
        <v>591</v>
      </c>
      <c r="I92" s="1092"/>
      <c r="J92" s="671">
        <v>39976</v>
      </c>
      <c r="K92" s="1051">
        <v>16140000</v>
      </c>
      <c r="L92" s="1032">
        <f>G92+K92</f>
        <v>117140000</v>
      </c>
      <c r="M92" s="625" t="s">
        <v>447</v>
      </c>
    </row>
    <row r="93" spans="1:13" ht="28.5" customHeight="1" x14ac:dyDescent="0.2">
      <c r="A93" s="1024"/>
      <c r="B93" s="1025"/>
      <c r="C93" s="1025"/>
      <c r="D93" s="1026"/>
      <c r="E93" s="1026"/>
      <c r="F93" s="1054"/>
      <c r="G93" s="1050"/>
      <c r="H93" s="1026"/>
      <c r="I93" s="1092"/>
      <c r="J93" s="671">
        <v>40086</v>
      </c>
      <c r="K93" s="1051">
        <v>134560000</v>
      </c>
      <c r="L93" s="1032">
        <f>L92+K93</f>
        <v>251700000</v>
      </c>
      <c r="M93" s="659" t="s">
        <v>1525</v>
      </c>
    </row>
    <row r="94" spans="1:13" ht="28.5" customHeight="1" x14ac:dyDescent="0.2">
      <c r="A94" s="1024"/>
      <c r="B94" s="1025"/>
      <c r="C94" s="1025"/>
      <c r="D94" s="1026"/>
      <c r="E94" s="1026"/>
      <c r="F94" s="1054"/>
      <c r="G94" s="1050"/>
      <c r="H94" s="1026"/>
      <c r="I94" s="1092"/>
      <c r="J94" s="671">
        <v>40177</v>
      </c>
      <c r="K94" s="1031">
        <v>80250000</v>
      </c>
      <c r="L94" s="1032">
        <f>L93+K94</f>
        <v>331950000</v>
      </c>
      <c r="M94" s="625" t="s">
        <v>1784</v>
      </c>
    </row>
    <row r="95" spans="1:13" ht="28.5" customHeight="1" x14ac:dyDescent="0.2">
      <c r="A95" s="1024"/>
      <c r="B95" s="1025"/>
      <c r="C95" s="1025"/>
      <c r="D95" s="1026"/>
      <c r="E95" s="1026"/>
      <c r="F95" s="1054"/>
      <c r="G95" s="1050"/>
      <c r="H95" s="1026"/>
      <c r="I95" s="1092"/>
      <c r="J95" s="671">
        <v>40263</v>
      </c>
      <c r="K95" s="1031">
        <v>67250000</v>
      </c>
      <c r="L95" s="1032">
        <f>L94+K95</f>
        <v>399200000</v>
      </c>
      <c r="M95" s="625" t="s">
        <v>447</v>
      </c>
    </row>
    <row r="96" spans="1:13" ht="28.5" customHeight="1" x14ac:dyDescent="0.2">
      <c r="A96" s="1024"/>
      <c r="B96" s="1025"/>
      <c r="C96" s="1025"/>
      <c r="D96" s="1026"/>
      <c r="E96" s="1026"/>
      <c r="F96" s="1054"/>
      <c r="G96" s="1050"/>
      <c r="H96" s="1026"/>
      <c r="I96" s="1166"/>
      <c r="J96" s="671">
        <v>40373</v>
      </c>
      <c r="K96" s="1031">
        <v>-85900000</v>
      </c>
      <c r="L96" s="1032">
        <f t="shared" ref="L96" si="12">L95+K96</f>
        <v>313300000</v>
      </c>
      <c r="M96" s="625" t="s">
        <v>447</v>
      </c>
    </row>
    <row r="97" spans="1:13" ht="28.5" customHeight="1" x14ac:dyDescent="0.2">
      <c r="A97" s="1038">
        <v>39976</v>
      </c>
      <c r="B97" s="1039" t="s">
        <v>441</v>
      </c>
      <c r="C97" s="1039" t="s">
        <v>1154</v>
      </c>
      <c r="D97" s="1040" t="s">
        <v>1069</v>
      </c>
      <c r="E97" s="1056" t="s">
        <v>133</v>
      </c>
      <c r="F97" s="1053" t="s">
        <v>1318</v>
      </c>
      <c r="G97" s="1048">
        <v>19400000</v>
      </c>
      <c r="H97" s="1040" t="s">
        <v>591</v>
      </c>
      <c r="I97" s="1092"/>
      <c r="J97" s="671">
        <v>40086</v>
      </c>
      <c r="K97" s="1057">
        <v>-1860000</v>
      </c>
      <c r="L97" s="1032">
        <f>G97+K97</f>
        <v>17540000</v>
      </c>
      <c r="M97" s="659" t="s">
        <v>1525</v>
      </c>
    </row>
    <row r="98" spans="1:13" ht="28.5" customHeight="1" x14ac:dyDescent="0.2">
      <c r="A98" s="1024"/>
      <c r="B98" s="1025"/>
      <c r="C98" s="1025"/>
      <c r="D98" s="1026"/>
      <c r="E98" s="1058"/>
      <c r="F98" s="1054"/>
      <c r="G98" s="1050"/>
      <c r="H98" s="1026"/>
      <c r="I98" s="1092"/>
      <c r="J98" s="671">
        <v>40177</v>
      </c>
      <c r="K98" s="1031">
        <v>27920000</v>
      </c>
      <c r="L98" s="1032">
        <f>L97+K98</f>
        <v>45460000</v>
      </c>
      <c r="M98" s="625" t="s">
        <v>1784</v>
      </c>
    </row>
    <row r="99" spans="1:13" ht="28.5" customHeight="1" x14ac:dyDescent="0.2">
      <c r="A99" s="1024"/>
      <c r="B99" s="1025"/>
      <c r="C99" s="1025"/>
      <c r="D99" s="1026"/>
      <c r="E99" s="1058"/>
      <c r="F99" s="1054"/>
      <c r="G99" s="1050"/>
      <c r="H99" s="1026"/>
      <c r="I99" s="1092"/>
      <c r="J99" s="671">
        <v>40263</v>
      </c>
      <c r="K99" s="1031">
        <v>-1390000</v>
      </c>
      <c r="L99" s="1032">
        <f>L98+K99</f>
        <v>44070000</v>
      </c>
      <c r="M99" s="625" t="s">
        <v>447</v>
      </c>
    </row>
    <row r="100" spans="1:13" ht="28.5" customHeight="1" x14ac:dyDescent="0.2">
      <c r="A100" s="1024"/>
      <c r="B100" s="1025"/>
      <c r="C100" s="1025"/>
      <c r="D100" s="1026"/>
      <c r="E100" s="1058"/>
      <c r="F100" s="1054"/>
      <c r="G100" s="1050"/>
      <c r="H100" s="1026"/>
      <c r="I100" s="1166"/>
      <c r="J100" s="671">
        <v>40373</v>
      </c>
      <c r="K100" s="1031">
        <v>-13870000</v>
      </c>
      <c r="L100" s="1032">
        <f t="shared" ref="L100" si="13">L99+K100</f>
        <v>30200000</v>
      </c>
      <c r="M100" s="625" t="s">
        <v>447</v>
      </c>
    </row>
    <row r="101" spans="1:13" ht="28.5" customHeight="1" x14ac:dyDescent="0.2">
      <c r="A101" s="1038">
        <v>39981</v>
      </c>
      <c r="B101" s="1039" t="s">
        <v>452</v>
      </c>
      <c r="C101" s="1039" t="s">
        <v>267</v>
      </c>
      <c r="D101" s="1040" t="s">
        <v>1211</v>
      </c>
      <c r="E101" s="1056" t="s">
        <v>133</v>
      </c>
      <c r="F101" s="1053" t="s">
        <v>1318</v>
      </c>
      <c r="G101" s="1048">
        <v>16520000</v>
      </c>
      <c r="H101" s="1040" t="s">
        <v>591</v>
      </c>
      <c r="I101" s="1092"/>
      <c r="J101" s="671">
        <v>40086</v>
      </c>
      <c r="K101" s="1057">
        <v>13070000</v>
      </c>
      <c r="L101" s="1032">
        <f>G101+K101</f>
        <v>29590000</v>
      </c>
      <c r="M101" s="659" t="s">
        <v>1525</v>
      </c>
    </row>
    <row r="102" spans="1:13" ht="28.5" customHeight="1" x14ac:dyDescent="0.2">
      <c r="A102" s="1024"/>
      <c r="B102" s="1025"/>
      <c r="C102" s="1025"/>
      <c r="D102" s="1026"/>
      <c r="E102" s="1058"/>
      <c r="F102" s="1054"/>
      <c r="G102" s="1050"/>
      <c r="H102" s="1026"/>
      <c r="I102" s="1092"/>
      <c r="J102" s="671">
        <v>40177</v>
      </c>
      <c r="K102" s="1031">
        <v>145510000</v>
      </c>
      <c r="L102" s="1032">
        <f>L101+K102</f>
        <v>175100000</v>
      </c>
      <c r="M102" s="625" t="s">
        <v>1784</v>
      </c>
    </row>
    <row r="103" spans="1:13" ht="28.5" customHeight="1" x14ac:dyDescent="0.2">
      <c r="A103" s="1024"/>
      <c r="B103" s="1025"/>
      <c r="C103" s="1025"/>
      <c r="D103" s="1026"/>
      <c r="E103" s="1058"/>
      <c r="F103" s="1054"/>
      <c r="G103" s="1050"/>
      <c r="H103" s="1026"/>
      <c r="I103" s="1092"/>
      <c r="J103" s="671">
        <v>40263</v>
      </c>
      <c r="K103" s="1031">
        <v>-116950000</v>
      </c>
      <c r="L103" s="1032">
        <f>L102+K103</f>
        <v>58150000</v>
      </c>
      <c r="M103" s="625" t="s">
        <v>447</v>
      </c>
    </row>
    <row r="104" spans="1:13" ht="28.5" customHeight="1" x14ac:dyDescent="0.2">
      <c r="A104" s="1024"/>
      <c r="B104" s="1025"/>
      <c r="C104" s="1025"/>
      <c r="D104" s="1026"/>
      <c r="E104" s="1058"/>
      <c r="F104" s="1054"/>
      <c r="G104" s="1050"/>
      <c r="H104" s="1026"/>
      <c r="I104" s="1166"/>
      <c r="J104" s="671">
        <v>40373</v>
      </c>
      <c r="K104" s="1031">
        <v>-23350000</v>
      </c>
      <c r="L104" s="1032">
        <f t="shared" ref="L104" si="14">L103+K104</f>
        <v>34800000</v>
      </c>
      <c r="M104" s="625" t="s">
        <v>447</v>
      </c>
    </row>
    <row r="105" spans="1:13" ht="28.5" customHeight="1" x14ac:dyDescent="0.2">
      <c r="A105" s="1038">
        <v>39981</v>
      </c>
      <c r="B105" s="1039" t="s">
        <v>453</v>
      </c>
      <c r="C105" s="1039" t="s">
        <v>454</v>
      </c>
      <c r="D105" s="1040" t="s">
        <v>455</v>
      </c>
      <c r="E105" s="1056" t="s">
        <v>133</v>
      </c>
      <c r="F105" s="1053" t="s">
        <v>1318</v>
      </c>
      <c r="G105" s="1048">
        <v>57000000</v>
      </c>
      <c r="H105" s="1040" t="s">
        <v>591</v>
      </c>
      <c r="I105" s="1092"/>
      <c r="J105" s="671">
        <v>40086</v>
      </c>
      <c r="K105" s="1060">
        <v>-11300000</v>
      </c>
      <c r="L105" s="1032">
        <f>K105+G105</f>
        <v>45700000</v>
      </c>
      <c r="M105" s="659" t="s">
        <v>1525</v>
      </c>
    </row>
    <row r="106" spans="1:13" ht="28.5" customHeight="1" x14ac:dyDescent="0.2">
      <c r="A106" s="1024"/>
      <c r="B106" s="1025"/>
      <c r="C106" s="1025"/>
      <c r="D106" s="1026"/>
      <c r="E106" s="1058"/>
      <c r="F106" s="1054"/>
      <c r="G106" s="1050"/>
      <c r="H106" s="1026"/>
      <c r="I106" s="1092"/>
      <c r="J106" s="671">
        <v>40177</v>
      </c>
      <c r="K106" s="1031">
        <v>-42210000</v>
      </c>
      <c r="L106" s="1032">
        <f>L105+K106</f>
        <v>3490000</v>
      </c>
      <c r="M106" s="625" t="s">
        <v>1784</v>
      </c>
    </row>
    <row r="107" spans="1:13" ht="28.5" customHeight="1" x14ac:dyDescent="0.2">
      <c r="A107" s="1024"/>
      <c r="B107" s="1025"/>
      <c r="C107" s="1025"/>
      <c r="D107" s="1026"/>
      <c r="E107" s="1058"/>
      <c r="F107" s="1054"/>
      <c r="G107" s="1050"/>
      <c r="H107" s="1026"/>
      <c r="I107" s="1092"/>
      <c r="J107" s="671">
        <v>40263</v>
      </c>
      <c r="K107" s="1031">
        <v>65640000</v>
      </c>
      <c r="L107" s="1032">
        <f>L106+K107</f>
        <v>69130000</v>
      </c>
      <c r="M107" s="625" t="s">
        <v>447</v>
      </c>
    </row>
    <row r="108" spans="1:13" ht="28.5" customHeight="1" x14ac:dyDescent="0.2">
      <c r="A108" s="1024"/>
      <c r="B108" s="1025"/>
      <c r="C108" s="1025"/>
      <c r="D108" s="1026"/>
      <c r="E108" s="1058"/>
      <c r="F108" s="1054"/>
      <c r="G108" s="1050"/>
      <c r="H108" s="1026"/>
      <c r="I108" s="1092"/>
      <c r="J108" s="671">
        <v>40277</v>
      </c>
      <c r="K108" s="1043">
        <v>-14470000</v>
      </c>
      <c r="L108" s="1032">
        <f>L107+K108</f>
        <v>54660000</v>
      </c>
      <c r="M108" s="625" t="s">
        <v>447</v>
      </c>
    </row>
    <row r="109" spans="1:13" ht="28.5" customHeight="1" x14ac:dyDescent="0.2">
      <c r="A109" s="1024"/>
      <c r="B109" s="1025"/>
      <c r="C109" s="1025"/>
      <c r="D109" s="1026"/>
      <c r="E109" s="1058"/>
      <c r="F109" s="1054"/>
      <c r="G109" s="1050"/>
      <c r="H109" s="1026"/>
      <c r="I109" s="1092"/>
      <c r="J109" s="671">
        <v>40373</v>
      </c>
      <c r="K109" s="1031">
        <v>-8860000</v>
      </c>
      <c r="L109" s="1032">
        <f t="shared" ref="L109" si="15">L108+K109</f>
        <v>45800000</v>
      </c>
      <c r="M109" s="625" t="s">
        <v>447</v>
      </c>
    </row>
    <row r="110" spans="1:13" ht="28.5" customHeight="1" x14ac:dyDescent="0.2">
      <c r="A110" s="1038">
        <v>39983</v>
      </c>
      <c r="B110" s="1039" t="s">
        <v>474</v>
      </c>
      <c r="C110" s="1039" t="s">
        <v>476</v>
      </c>
      <c r="D110" s="1040" t="s">
        <v>999</v>
      </c>
      <c r="E110" s="1056" t="s">
        <v>133</v>
      </c>
      <c r="F110" s="1053" t="s">
        <v>1318</v>
      </c>
      <c r="G110" s="1048">
        <v>770000</v>
      </c>
      <c r="H110" s="1040" t="s">
        <v>591</v>
      </c>
      <c r="I110" s="1165"/>
      <c r="J110" s="1061">
        <v>40177</v>
      </c>
      <c r="K110" s="1060">
        <v>2020000</v>
      </c>
      <c r="L110" s="1032">
        <v>2790000</v>
      </c>
      <c r="M110" s="625" t="s">
        <v>1784</v>
      </c>
    </row>
    <row r="111" spans="1:13" ht="28.5" customHeight="1" x14ac:dyDescent="0.2">
      <c r="A111" s="1024"/>
      <c r="B111" s="1025"/>
      <c r="C111" s="1025"/>
      <c r="D111" s="1026"/>
      <c r="E111" s="1058"/>
      <c r="F111" s="1054"/>
      <c r="G111" s="1050"/>
      <c r="H111" s="1026"/>
      <c r="I111" s="1092"/>
      <c r="J111" s="671">
        <v>40263</v>
      </c>
      <c r="K111" s="1031">
        <v>11370000</v>
      </c>
      <c r="L111" s="1032">
        <f>L110+K111</f>
        <v>14160000</v>
      </c>
      <c r="M111" s="625" t="s">
        <v>447</v>
      </c>
    </row>
    <row r="112" spans="1:13" ht="28.5" customHeight="1" x14ac:dyDescent="0.2">
      <c r="A112" s="1024"/>
      <c r="B112" s="1025"/>
      <c r="C112" s="1025"/>
      <c r="D112" s="1026"/>
      <c r="E112" s="1058"/>
      <c r="F112" s="1054"/>
      <c r="G112" s="1050"/>
      <c r="H112" s="1026"/>
      <c r="I112" s="1166"/>
      <c r="J112" s="671">
        <v>40324</v>
      </c>
      <c r="K112" s="1043">
        <v>-14160000</v>
      </c>
      <c r="L112" s="1032">
        <f>L111+K112</f>
        <v>0</v>
      </c>
      <c r="M112" s="659" t="s">
        <v>1440</v>
      </c>
    </row>
    <row r="113" spans="1:13" ht="28.5" customHeight="1" x14ac:dyDescent="0.2">
      <c r="A113" s="1038">
        <v>39983</v>
      </c>
      <c r="B113" s="1039" t="s">
        <v>475</v>
      </c>
      <c r="C113" s="1039" t="s">
        <v>477</v>
      </c>
      <c r="D113" s="1040" t="s">
        <v>987</v>
      </c>
      <c r="E113" s="1056" t="s">
        <v>133</v>
      </c>
      <c r="F113" s="1053" t="s">
        <v>1318</v>
      </c>
      <c r="G113" s="1048">
        <v>540000</v>
      </c>
      <c r="H113" s="1040" t="s">
        <v>591</v>
      </c>
      <c r="I113" s="1092"/>
      <c r="J113" s="1061">
        <v>40086</v>
      </c>
      <c r="K113" s="1060">
        <v>330000</v>
      </c>
      <c r="L113" s="1032">
        <f>G113+K113</f>
        <v>870000</v>
      </c>
      <c r="M113" s="659" t="s">
        <v>1525</v>
      </c>
    </row>
    <row r="114" spans="1:13" ht="28.5" customHeight="1" x14ac:dyDescent="0.2">
      <c r="A114" s="1024"/>
      <c r="B114" s="1025"/>
      <c r="C114" s="1025"/>
      <c r="D114" s="1026"/>
      <c r="E114" s="1058"/>
      <c r="F114" s="1054"/>
      <c r="G114" s="1050"/>
      <c r="H114" s="1026"/>
      <c r="I114" s="1092"/>
      <c r="J114" s="671">
        <v>40177</v>
      </c>
      <c r="K114" s="1031">
        <v>16490000</v>
      </c>
      <c r="L114" s="1032">
        <f>L113+K114</f>
        <v>17360000</v>
      </c>
      <c r="M114" s="625" t="s">
        <v>1784</v>
      </c>
    </row>
    <row r="115" spans="1:13" ht="28.5" customHeight="1" x14ac:dyDescent="0.2">
      <c r="A115" s="1024"/>
      <c r="B115" s="1025"/>
      <c r="C115" s="1025"/>
      <c r="D115" s="1026"/>
      <c r="E115" s="1058"/>
      <c r="F115" s="1054"/>
      <c r="G115" s="1050"/>
      <c r="H115" s="1026"/>
      <c r="I115" s="1092"/>
      <c r="J115" s="671">
        <v>40263</v>
      </c>
      <c r="K115" s="1031">
        <v>-14260000</v>
      </c>
      <c r="L115" s="1032">
        <f>L114+K115</f>
        <v>3100000</v>
      </c>
      <c r="M115" s="625" t="s">
        <v>447</v>
      </c>
    </row>
    <row r="116" spans="1:13" ht="28.5" customHeight="1" x14ac:dyDescent="0.2">
      <c r="A116" s="1024"/>
      <c r="B116" s="1025"/>
      <c r="C116" s="1025"/>
      <c r="D116" s="1026"/>
      <c r="E116" s="1058"/>
      <c r="F116" s="1054"/>
      <c r="G116" s="1050"/>
      <c r="H116" s="1026"/>
      <c r="I116" s="1166"/>
      <c r="J116" s="671">
        <v>40373</v>
      </c>
      <c r="K116" s="1031">
        <v>-1800000</v>
      </c>
      <c r="L116" s="1032">
        <f t="shared" ref="L116" si="16">L115+K116</f>
        <v>1300000</v>
      </c>
      <c r="M116" s="625" t="s">
        <v>447</v>
      </c>
    </row>
    <row r="117" spans="1:13" ht="28.5" customHeight="1" x14ac:dyDescent="0.2">
      <c r="A117" s="1038">
        <v>39990</v>
      </c>
      <c r="B117" s="663" t="s">
        <v>295</v>
      </c>
      <c r="C117" s="1039" t="s">
        <v>298</v>
      </c>
      <c r="D117" s="1040" t="s">
        <v>1074</v>
      </c>
      <c r="E117" s="1056" t="s">
        <v>133</v>
      </c>
      <c r="F117" s="1053" t="s">
        <v>1318</v>
      </c>
      <c r="G117" s="1048">
        <v>30000</v>
      </c>
      <c r="H117" s="1040" t="s">
        <v>591</v>
      </c>
      <c r="I117" s="1092"/>
      <c r="J117" s="1061">
        <v>40086</v>
      </c>
      <c r="K117" s="1060">
        <v>-10000</v>
      </c>
      <c r="L117" s="1032">
        <f>G117+K117</f>
        <v>20000</v>
      </c>
      <c r="M117" s="659" t="s">
        <v>1525</v>
      </c>
    </row>
    <row r="118" spans="1:13" ht="28.5" customHeight="1" x14ac:dyDescent="0.2">
      <c r="A118" s="1024"/>
      <c r="B118" s="664"/>
      <c r="C118" s="1025"/>
      <c r="D118" s="1026"/>
      <c r="E118" s="1058"/>
      <c r="F118" s="1054"/>
      <c r="G118" s="1050"/>
      <c r="H118" s="1026"/>
      <c r="I118" s="1092"/>
      <c r="J118" s="671">
        <v>40177</v>
      </c>
      <c r="K118" s="1031">
        <v>590000</v>
      </c>
      <c r="L118" s="1032">
        <f>L117+K118</f>
        <v>610000</v>
      </c>
      <c r="M118" s="625" t="s">
        <v>1784</v>
      </c>
    </row>
    <row r="119" spans="1:13" ht="28.5" customHeight="1" x14ac:dyDescent="0.2">
      <c r="A119" s="1024"/>
      <c r="B119" s="664"/>
      <c r="C119" s="1025"/>
      <c r="D119" s="1026"/>
      <c r="E119" s="1058"/>
      <c r="F119" s="1054"/>
      <c r="G119" s="1050"/>
      <c r="H119" s="1026"/>
      <c r="I119" s="1092"/>
      <c r="J119" s="671">
        <v>40263</v>
      </c>
      <c r="K119" s="1031">
        <v>-580000</v>
      </c>
      <c r="L119" s="1032">
        <f>L118+K119</f>
        <v>30000</v>
      </c>
      <c r="M119" s="625" t="s">
        <v>447</v>
      </c>
    </row>
    <row r="120" spans="1:13" ht="28.5" customHeight="1" x14ac:dyDescent="0.2">
      <c r="A120" s="1024"/>
      <c r="B120" s="664"/>
      <c r="C120" s="1025"/>
      <c r="D120" s="1026"/>
      <c r="E120" s="1058"/>
      <c r="F120" s="1054"/>
      <c r="G120" s="1050"/>
      <c r="H120" s="1026"/>
      <c r="I120" s="1166"/>
      <c r="J120" s="671">
        <v>40373</v>
      </c>
      <c r="K120" s="1031">
        <v>70000</v>
      </c>
      <c r="L120" s="1032">
        <f t="shared" ref="L120" si="17">L119+K120</f>
        <v>100000</v>
      </c>
      <c r="M120" s="625" t="s">
        <v>447</v>
      </c>
    </row>
    <row r="121" spans="1:13" ht="28.5" customHeight="1" x14ac:dyDescent="0.2">
      <c r="A121" s="1038">
        <v>39990</v>
      </c>
      <c r="B121" s="663" t="s">
        <v>296</v>
      </c>
      <c r="C121" s="1039" t="s">
        <v>299</v>
      </c>
      <c r="D121" s="1040" t="s">
        <v>987</v>
      </c>
      <c r="E121" s="1056" t="s">
        <v>133</v>
      </c>
      <c r="F121" s="1053" t="s">
        <v>1318</v>
      </c>
      <c r="G121" s="1048">
        <v>70000</v>
      </c>
      <c r="H121" s="1040" t="s">
        <v>591</v>
      </c>
      <c r="I121" s="1092"/>
      <c r="J121" s="1061">
        <v>40177</v>
      </c>
      <c r="K121" s="1060">
        <v>2180000</v>
      </c>
      <c r="L121" s="1032">
        <v>2250000</v>
      </c>
      <c r="M121" s="625" t="s">
        <v>1784</v>
      </c>
    </row>
    <row r="122" spans="1:13" ht="28.5" customHeight="1" x14ac:dyDescent="0.2">
      <c r="A122" s="1024"/>
      <c r="B122" s="664"/>
      <c r="C122" s="1025"/>
      <c r="D122" s="1026"/>
      <c r="E122" s="1058"/>
      <c r="F122" s="1054"/>
      <c r="G122" s="1050"/>
      <c r="H122" s="1026"/>
      <c r="I122" s="1092"/>
      <c r="J122" s="671">
        <v>40263</v>
      </c>
      <c r="K122" s="1031">
        <v>-720000</v>
      </c>
      <c r="L122" s="1032">
        <f>L121+K122</f>
        <v>1530000</v>
      </c>
      <c r="M122" s="625" t="s">
        <v>447</v>
      </c>
    </row>
    <row r="123" spans="1:13" ht="28.5" customHeight="1" x14ac:dyDescent="0.2">
      <c r="A123" s="1024"/>
      <c r="B123" s="664"/>
      <c r="C123" s="1025"/>
      <c r="D123" s="1026"/>
      <c r="E123" s="1058"/>
      <c r="F123" s="1054"/>
      <c r="G123" s="1050"/>
      <c r="H123" s="1026"/>
      <c r="I123" s="1166"/>
      <c r="J123" s="671">
        <v>40373</v>
      </c>
      <c r="K123" s="1031">
        <v>-430000</v>
      </c>
      <c r="L123" s="1032">
        <f t="shared" ref="L123" si="18">L122+K123</f>
        <v>1100000</v>
      </c>
      <c r="M123" s="625" t="s">
        <v>447</v>
      </c>
    </row>
    <row r="124" spans="1:13" ht="28.5" customHeight="1" x14ac:dyDescent="0.2">
      <c r="A124" s="1038">
        <v>39990</v>
      </c>
      <c r="B124" s="663" t="s">
        <v>297</v>
      </c>
      <c r="C124" s="1039" t="s">
        <v>300</v>
      </c>
      <c r="D124" s="1040" t="s">
        <v>1190</v>
      </c>
      <c r="E124" s="1056" t="s">
        <v>133</v>
      </c>
      <c r="F124" s="1053" t="s">
        <v>1318</v>
      </c>
      <c r="G124" s="1048">
        <v>294980000</v>
      </c>
      <c r="H124" s="1040" t="s">
        <v>591</v>
      </c>
      <c r="I124" s="1092"/>
      <c r="J124" s="1061">
        <v>40086</v>
      </c>
      <c r="K124" s="1060">
        <v>315170000</v>
      </c>
      <c r="L124" s="1032">
        <f>G124+K124</f>
        <v>610150000</v>
      </c>
      <c r="M124" s="659" t="s">
        <v>1525</v>
      </c>
    </row>
    <row r="125" spans="1:13" ht="28.5" customHeight="1" x14ac:dyDescent="0.2">
      <c r="A125" s="1024"/>
      <c r="B125" s="664"/>
      <c r="C125" s="1025"/>
      <c r="D125" s="1026"/>
      <c r="E125" s="1058"/>
      <c r="F125" s="1054"/>
      <c r="G125" s="1050"/>
      <c r="H125" s="1026"/>
      <c r="I125" s="1092"/>
      <c r="J125" s="671">
        <v>40177</v>
      </c>
      <c r="K125" s="1031">
        <v>90280000</v>
      </c>
      <c r="L125" s="1032">
        <f>L124+K125</f>
        <v>700430000</v>
      </c>
      <c r="M125" s="625" t="s">
        <v>1784</v>
      </c>
    </row>
    <row r="126" spans="1:13" ht="28.5" customHeight="1" x14ac:dyDescent="0.2">
      <c r="A126" s="1024"/>
      <c r="B126" s="664"/>
      <c r="C126" s="1025"/>
      <c r="D126" s="1026"/>
      <c r="E126" s="1058"/>
      <c r="F126" s="1054"/>
      <c r="G126" s="1050"/>
      <c r="H126" s="1026"/>
      <c r="I126" s="1092"/>
      <c r="J126" s="671">
        <v>40263</v>
      </c>
      <c r="K126" s="1031">
        <v>-18690000</v>
      </c>
      <c r="L126" s="1032">
        <f>L125+K126</f>
        <v>681740000</v>
      </c>
      <c r="M126" s="625" t="s">
        <v>447</v>
      </c>
    </row>
    <row r="127" spans="1:13" ht="28.5" customHeight="1" x14ac:dyDescent="0.2">
      <c r="A127" s="1024"/>
      <c r="B127" s="664"/>
      <c r="C127" s="1025"/>
      <c r="D127" s="1026"/>
      <c r="E127" s="1058"/>
      <c r="F127" s="1054"/>
      <c r="G127" s="1050"/>
      <c r="H127" s="1026"/>
      <c r="I127" s="1166"/>
      <c r="J127" s="671">
        <v>40373</v>
      </c>
      <c r="K127" s="1031">
        <v>-272640000</v>
      </c>
      <c r="L127" s="1032">
        <f t="shared" ref="L127" si="19">L126+K127</f>
        <v>409100000</v>
      </c>
      <c r="M127" s="625" t="s">
        <v>447</v>
      </c>
    </row>
    <row r="128" spans="1:13" ht="28.5" customHeight="1" x14ac:dyDescent="0.2">
      <c r="A128" s="1038">
        <v>39995</v>
      </c>
      <c r="B128" s="663" t="s">
        <v>301</v>
      </c>
      <c r="C128" s="660" t="s">
        <v>1322</v>
      </c>
      <c r="D128" s="706" t="s">
        <v>1110</v>
      </c>
      <c r="E128" s="1056" t="s">
        <v>133</v>
      </c>
      <c r="F128" s="1053" t="s">
        <v>1318</v>
      </c>
      <c r="G128" s="1048">
        <v>634010000</v>
      </c>
      <c r="H128" s="1040" t="s">
        <v>591</v>
      </c>
      <c r="I128" s="1092"/>
      <c r="J128" s="1061">
        <v>40086</v>
      </c>
      <c r="K128" s="1060">
        <v>723880000</v>
      </c>
      <c r="L128" s="1032">
        <f>G128+K128</f>
        <v>1357890000</v>
      </c>
      <c r="M128" s="659" t="s">
        <v>1525</v>
      </c>
    </row>
    <row r="129" spans="1:13" ht="28.5" customHeight="1" x14ac:dyDescent="0.2">
      <c r="A129" s="1024"/>
      <c r="B129" s="664"/>
      <c r="C129" s="661"/>
      <c r="D129" s="707"/>
      <c r="E129" s="1058"/>
      <c r="F129" s="1054"/>
      <c r="G129" s="1050"/>
      <c r="H129" s="1026"/>
      <c r="I129" s="1092"/>
      <c r="J129" s="671">
        <v>40177</v>
      </c>
      <c r="K129" s="1031">
        <v>692640000</v>
      </c>
      <c r="L129" s="1032">
        <f>L128+K129</f>
        <v>2050530000</v>
      </c>
      <c r="M129" s="625" t="s">
        <v>1784</v>
      </c>
    </row>
    <row r="130" spans="1:13" ht="28.5" customHeight="1" x14ac:dyDescent="0.2">
      <c r="A130" s="1024"/>
      <c r="B130" s="664"/>
      <c r="C130" s="661"/>
      <c r="D130" s="707"/>
      <c r="E130" s="1058"/>
      <c r="F130" s="1054"/>
      <c r="G130" s="1050"/>
      <c r="H130" s="1026"/>
      <c r="I130" s="1092"/>
      <c r="J130" s="671">
        <v>40226</v>
      </c>
      <c r="K130" s="1043">
        <v>-2050236344</v>
      </c>
      <c r="L130" s="1032">
        <f>L129+K130</f>
        <v>293656</v>
      </c>
      <c r="M130" s="625" t="s">
        <v>1810</v>
      </c>
    </row>
    <row r="131" spans="1:13" ht="28.5" customHeight="1" x14ac:dyDescent="0.2">
      <c r="A131" s="1033"/>
      <c r="B131" s="665"/>
      <c r="C131" s="662"/>
      <c r="D131" s="708"/>
      <c r="E131" s="1059"/>
      <c r="F131" s="1055"/>
      <c r="G131" s="1052"/>
      <c r="H131" s="1035"/>
      <c r="I131" s="1135">
        <v>3</v>
      </c>
      <c r="J131" s="671">
        <v>40249</v>
      </c>
      <c r="K131" s="1043">
        <v>-54767</v>
      </c>
      <c r="L131" s="1032">
        <v>238890</v>
      </c>
      <c r="M131" s="625" t="s">
        <v>1810</v>
      </c>
    </row>
    <row r="132" spans="1:13" ht="28.5" customHeight="1" x14ac:dyDescent="0.2">
      <c r="A132" s="1131">
        <v>39995</v>
      </c>
      <c r="B132" s="667" t="s">
        <v>302</v>
      </c>
      <c r="C132" s="666" t="s">
        <v>303</v>
      </c>
      <c r="D132" s="706" t="s">
        <v>1074</v>
      </c>
      <c r="E132" s="1056" t="s">
        <v>133</v>
      </c>
      <c r="F132" s="1053" t="s">
        <v>1318</v>
      </c>
      <c r="G132" s="1048">
        <v>44260000</v>
      </c>
      <c r="H132" s="1040" t="s">
        <v>591</v>
      </c>
      <c r="I132" s="1092"/>
      <c r="J132" s="1061">
        <v>40086</v>
      </c>
      <c r="K132" s="1060">
        <v>23850000</v>
      </c>
      <c r="L132" s="1032">
        <f>G132+K132</f>
        <v>68110000</v>
      </c>
      <c r="M132" s="659" t="s">
        <v>1525</v>
      </c>
    </row>
    <row r="133" spans="1:13" ht="28.5" customHeight="1" x14ac:dyDescent="0.2">
      <c r="A133" s="1169"/>
      <c r="B133" s="672"/>
      <c r="C133" s="673"/>
      <c r="D133" s="707"/>
      <c r="E133" s="1058"/>
      <c r="F133" s="1054"/>
      <c r="G133" s="1050"/>
      <c r="H133" s="1026"/>
      <c r="I133" s="1092"/>
      <c r="J133" s="671">
        <v>40177</v>
      </c>
      <c r="K133" s="1031">
        <v>43590000</v>
      </c>
      <c r="L133" s="1032">
        <f>L132+K133</f>
        <v>111700000</v>
      </c>
      <c r="M133" s="625" t="s">
        <v>1784</v>
      </c>
    </row>
    <row r="134" spans="1:13" ht="28.5" customHeight="1" x14ac:dyDescent="0.2">
      <c r="A134" s="1169"/>
      <c r="B134" s="672"/>
      <c r="C134" s="673"/>
      <c r="D134" s="707"/>
      <c r="E134" s="1058"/>
      <c r="F134" s="1054"/>
      <c r="G134" s="1050"/>
      <c r="H134" s="1026"/>
      <c r="I134" s="1092"/>
      <c r="J134" s="671">
        <v>40263</v>
      </c>
      <c r="K134" s="1031">
        <v>34540000</v>
      </c>
      <c r="L134" s="1032">
        <f>L133+K134</f>
        <v>146240000</v>
      </c>
      <c r="M134" s="625" t="s">
        <v>447</v>
      </c>
    </row>
    <row r="135" spans="1:13" ht="28.5" customHeight="1" x14ac:dyDescent="0.2">
      <c r="A135" s="1169"/>
      <c r="B135" s="672"/>
      <c r="C135" s="673"/>
      <c r="D135" s="707"/>
      <c r="E135" s="1058"/>
      <c r="F135" s="1054"/>
      <c r="G135" s="1050"/>
      <c r="H135" s="1026"/>
      <c r="I135" s="1092"/>
      <c r="J135" s="671">
        <v>40305</v>
      </c>
      <c r="K135" s="1043">
        <v>1010000</v>
      </c>
      <c r="L135" s="1032">
        <f>L134+K135</f>
        <v>147250000</v>
      </c>
      <c r="M135" s="659" t="s">
        <v>1786</v>
      </c>
    </row>
    <row r="136" spans="1:13" ht="28.5" customHeight="1" x14ac:dyDescent="0.2">
      <c r="A136" s="1169"/>
      <c r="B136" s="672"/>
      <c r="C136" s="673"/>
      <c r="D136" s="707"/>
      <c r="E136" s="1058"/>
      <c r="F136" s="1054"/>
      <c r="G136" s="1050"/>
      <c r="H136" s="1026"/>
      <c r="I136" s="1166"/>
      <c r="J136" s="671">
        <v>40373</v>
      </c>
      <c r="K136" s="1031">
        <v>-34250000</v>
      </c>
      <c r="L136" s="1032">
        <f t="shared" ref="L136" si="20">L135+K136</f>
        <v>113000000</v>
      </c>
      <c r="M136" s="625" t="s">
        <v>447</v>
      </c>
    </row>
    <row r="137" spans="1:13" ht="28.5" customHeight="1" x14ac:dyDescent="0.2">
      <c r="A137" s="1038">
        <v>40004</v>
      </c>
      <c r="B137" s="663" t="s">
        <v>321</v>
      </c>
      <c r="C137" s="660" t="s">
        <v>322</v>
      </c>
      <c r="D137" s="706" t="s">
        <v>1190</v>
      </c>
      <c r="E137" s="1056" t="s">
        <v>133</v>
      </c>
      <c r="F137" s="1053" t="s">
        <v>1318</v>
      </c>
      <c r="G137" s="1048">
        <v>100000</v>
      </c>
      <c r="H137" s="1040" t="s">
        <v>591</v>
      </c>
      <c r="I137" s="1092"/>
      <c r="J137" s="1061">
        <v>40086</v>
      </c>
      <c r="K137" s="1060">
        <v>150000</v>
      </c>
      <c r="L137" s="1032">
        <f>G137+K137</f>
        <v>250000</v>
      </c>
      <c r="M137" s="659" t="s">
        <v>1525</v>
      </c>
    </row>
    <row r="138" spans="1:13" ht="28.5" customHeight="1" x14ac:dyDescent="0.2">
      <c r="A138" s="1024"/>
      <c r="B138" s="664"/>
      <c r="C138" s="661"/>
      <c r="D138" s="707"/>
      <c r="E138" s="1058"/>
      <c r="F138" s="1054"/>
      <c r="G138" s="1050"/>
      <c r="H138" s="1026"/>
      <c r="I138" s="1092"/>
      <c r="J138" s="671">
        <v>40177</v>
      </c>
      <c r="K138" s="1031">
        <v>130000</v>
      </c>
      <c r="L138" s="1032">
        <f>L137+K138</f>
        <v>380000</v>
      </c>
      <c r="M138" s="625" t="s">
        <v>1784</v>
      </c>
    </row>
    <row r="139" spans="1:13" ht="28.5" customHeight="1" x14ac:dyDescent="0.2">
      <c r="A139" s="1024"/>
      <c r="B139" s="664"/>
      <c r="C139" s="661"/>
      <c r="D139" s="707"/>
      <c r="E139" s="1058"/>
      <c r="F139" s="1054"/>
      <c r="G139" s="1050"/>
      <c r="H139" s="1026"/>
      <c r="I139" s="1092"/>
      <c r="J139" s="671">
        <v>40263</v>
      </c>
      <c r="K139" s="1031">
        <v>50000</v>
      </c>
      <c r="L139" s="1032">
        <f>L138+K139</f>
        <v>430000</v>
      </c>
      <c r="M139" s="625" t="s">
        <v>447</v>
      </c>
    </row>
    <row r="140" spans="1:13" ht="28.5" customHeight="1" x14ac:dyDescent="0.2">
      <c r="A140" s="1024"/>
      <c r="B140" s="664"/>
      <c r="C140" s="661"/>
      <c r="D140" s="707"/>
      <c r="E140" s="1058"/>
      <c r="F140" s="1054"/>
      <c r="G140" s="1050"/>
      <c r="H140" s="1026"/>
      <c r="I140" s="1166"/>
      <c r="J140" s="671">
        <v>40373</v>
      </c>
      <c r="K140" s="1031">
        <v>-30000</v>
      </c>
      <c r="L140" s="1032">
        <f t="shared" ref="L140" si="21">L139+K140</f>
        <v>400000</v>
      </c>
      <c r="M140" s="625" t="s">
        <v>447</v>
      </c>
    </row>
    <row r="141" spans="1:13" ht="28.5" customHeight="1" x14ac:dyDescent="0.2">
      <c r="A141" s="1038">
        <v>40004</v>
      </c>
      <c r="B141" s="663" t="s">
        <v>323</v>
      </c>
      <c r="C141" s="660" t="s">
        <v>324</v>
      </c>
      <c r="D141" s="706" t="s">
        <v>1074</v>
      </c>
      <c r="E141" s="1056" t="s">
        <v>133</v>
      </c>
      <c r="F141" s="1053" t="s">
        <v>1318</v>
      </c>
      <c r="G141" s="1048">
        <v>870000</v>
      </c>
      <c r="H141" s="1040" t="s">
        <v>591</v>
      </c>
      <c r="I141" s="1092"/>
      <c r="J141" s="1061">
        <v>40086</v>
      </c>
      <c r="K141" s="1060">
        <v>-10000</v>
      </c>
      <c r="L141" s="1032">
        <f>G141+K141</f>
        <v>860000</v>
      </c>
      <c r="M141" s="659" t="s">
        <v>1525</v>
      </c>
    </row>
    <row r="142" spans="1:13" ht="28.5" customHeight="1" x14ac:dyDescent="0.2">
      <c r="A142" s="1024"/>
      <c r="B142" s="664"/>
      <c r="C142" s="661"/>
      <c r="D142" s="707"/>
      <c r="E142" s="1058"/>
      <c r="F142" s="1054"/>
      <c r="G142" s="1050"/>
      <c r="H142" s="1026"/>
      <c r="I142" s="1092"/>
      <c r="J142" s="671">
        <v>40177</v>
      </c>
      <c r="K142" s="1031">
        <v>250000</v>
      </c>
      <c r="L142" s="1032">
        <f>L141+K142</f>
        <v>1110000</v>
      </c>
      <c r="M142" s="625" t="s">
        <v>1784</v>
      </c>
    </row>
    <row r="143" spans="1:13" ht="28.5" customHeight="1" x14ac:dyDescent="0.2">
      <c r="A143" s="1024"/>
      <c r="B143" s="664"/>
      <c r="C143" s="661"/>
      <c r="D143" s="707"/>
      <c r="E143" s="1058"/>
      <c r="F143" s="1054"/>
      <c r="G143" s="1050"/>
      <c r="H143" s="1026"/>
      <c r="I143" s="1092"/>
      <c r="J143" s="671">
        <v>40263</v>
      </c>
      <c r="K143" s="1031">
        <v>-10000</v>
      </c>
      <c r="L143" s="1032">
        <f>L142+K143</f>
        <v>1100000</v>
      </c>
      <c r="M143" s="625" t="s">
        <v>447</v>
      </c>
    </row>
    <row r="144" spans="1:13" ht="28.5" customHeight="1" x14ac:dyDescent="0.2">
      <c r="A144" s="1024"/>
      <c r="B144" s="664"/>
      <c r="C144" s="661"/>
      <c r="D144" s="707"/>
      <c r="E144" s="1058"/>
      <c r="F144" s="1054"/>
      <c r="G144" s="1050"/>
      <c r="H144" s="1026"/>
      <c r="I144" s="1166"/>
      <c r="J144" s="671">
        <v>40373</v>
      </c>
      <c r="K144" s="1031">
        <v>-400000</v>
      </c>
      <c r="L144" s="1032">
        <f t="shared" ref="L144" si="22">L143+K144</f>
        <v>700000</v>
      </c>
      <c r="M144" s="625" t="s">
        <v>447</v>
      </c>
    </row>
    <row r="145" spans="1:17" ht="28.5" customHeight="1" x14ac:dyDescent="0.2">
      <c r="A145" s="1038">
        <v>40011</v>
      </c>
      <c r="B145" s="663" t="s">
        <v>329</v>
      </c>
      <c r="C145" s="660" t="s">
        <v>1091</v>
      </c>
      <c r="D145" s="706" t="s">
        <v>1039</v>
      </c>
      <c r="E145" s="1056" t="s">
        <v>133</v>
      </c>
      <c r="F145" s="1053" t="s">
        <v>1318</v>
      </c>
      <c r="G145" s="1048">
        <v>23480000</v>
      </c>
      <c r="H145" s="1040" t="s">
        <v>591</v>
      </c>
      <c r="I145" s="1092"/>
      <c r="J145" s="1061">
        <v>40086</v>
      </c>
      <c r="K145" s="1060">
        <v>18530000</v>
      </c>
      <c r="L145" s="1032">
        <f>G145+K145</f>
        <v>42010000</v>
      </c>
      <c r="M145" s="659" t="s">
        <v>1525</v>
      </c>
    </row>
    <row r="146" spans="1:17" ht="28.5" customHeight="1" x14ac:dyDescent="0.2">
      <c r="A146" s="1024"/>
      <c r="B146" s="664"/>
      <c r="C146" s="661"/>
      <c r="D146" s="707"/>
      <c r="E146" s="1058"/>
      <c r="F146" s="1054"/>
      <c r="G146" s="1050"/>
      <c r="H146" s="1026"/>
      <c r="I146" s="1092"/>
      <c r="J146" s="671">
        <v>40177</v>
      </c>
      <c r="K146" s="1031">
        <v>24510000</v>
      </c>
      <c r="L146" s="1032">
        <f>L145+K146</f>
        <v>66520000</v>
      </c>
      <c r="M146" s="625" t="s">
        <v>1784</v>
      </c>
    </row>
    <row r="147" spans="1:17" ht="28.5" customHeight="1" x14ac:dyDescent="0.2">
      <c r="A147" s="1024"/>
      <c r="B147" s="664"/>
      <c r="C147" s="661"/>
      <c r="D147" s="707"/>
      <c r="E147" s="1058"/>
      <c r="F147" s="1054"/>
      <c r="G147" s="1050"/>
      <c r="H147" s="1026"/>
      <c r="I147" s="1092"/>
      <c r="J147" s="671">
        <v>40263</v>
      </c>
      <c r="K147" s="1031">
        <v>18360000</v>
      </c>
      <c r="L147" s="1032">
        <f>L146+K147</f>
        <v>84880000</v>
      </c>
      <c r="M147" s="625" t="s">
        <v>447</v>
      </c>
    </row>
    <row r="148" spans="1:17" ht="28.5" customHeight="1" x14ac:dyDescent="0.2">
      <c r="A148" s="1024"/>
      <c r="B148" s="664"/>
      <c r="C148" s="661"/>
      <c r="D148" s="707"/>
      <c r="E148" s="1058"/>
      <c r="F148" s="1054"/>
      <c r="G148" s="1050"/>
      <c r="H148" s="1026"/>
      <c r="I148" s="1166"/>
      <c r="J148" s="671">
        <v>40373</v>
      </c>
      <c r="K148" s="1031">
        <v>-22580000</v>
      </c>
      <c r="L148" s="1032">
        <f t="shared" ref="L148" si="23">L147+K148</f>
        <v>62300000</v>
      </c>
      <c r="M148" s="625" t="s">
        <v>447</v>
      </c>
    </row>
    <row r="149" spans="1:17" ht="28.5" customHeight="1" x14ac:dyDescent="0.2">
      <c r="A149" s="1038">
        <v>40011</v>
      </c>
      <c r="B149" s="663" t="s">
        <v>330</v>
      </c>
      <c r="C149" s="660" t="s">
        <v>1116</v>
      </c>
      <c r="D149" s="706" t="s">
        <v>1026</v>
      </c>
      <c r="E149" s="1056" t="s">
        <v>133</v>
      </c>
      <c r="F149" s="1053" t="s">
        <v>1318</v>
      </c>
      <c r="G149" s="1048">
        <v>54470000</v>
      </c>
      <c r="H149" s="1040" t="s">
        <v>591</v>
      </c>
      <c r="I149" s="1092"/>
      <c r="J149" s="1061">
        <v>40086</v>
      </c>
      <c r="K149" s="1060">
        <v>-36240000</v>
      </c>
      <c r="L149" s="1032">
        <f>G149+K149</f>
        <v>18230000</v>
      </c>
      <c r="M149" s="659" t="s">
        <v>1525</v>
      </c>
    </row>
    <row r="150" spans="1:17" ht="28.5" customHeight="1" x14ac:dyDescent="0.2">
      <c r="A150" s="1024"/>
      <c r="B150" s="664"/>
      <c r="C150" s="661"/>
      <c r="D150" s="707"/>
      <c r="E150" s="1058"/>
      <c r="F150" s="1054"/>
      <c r="G150" s="1050"/>
      <c r="H150" s="1026"/>
      <c r="I150" s="1092"/>
      <c r="J150" s="671">
        <v>40177</v>
      </c>
      <c r="K150" s="1031">
        <v>19280000</v>
      </c>
      <c r="L150" s="1032">
        <f>L149+K150</f>
        <v>37510000</v>
      </c>
      <c r="M150" s="625" t="s">
        <v>1784</v>
      </c>
    </row>
    <row r="151" spans="1:17" ht="28.5" customHeight="1" x14ac:dyDescent="0.2">
      <c r="A151" s="1024"/>
      <c r="B151" s="664"/>
      <c r="C151" s="661"/>
      <c r="D151" s="707"/>
      <c r="E151" s="1058"/>
      <c r="F151" s="1054"/>
      <c r="G151" s="1050"/>
      <c r="H151" s="1026"/>
      <c r="I151" s="1092"/>
      <c r="J151" s="671">
        <v>40263</v>
      </c>
      <c r="K151" s="1031">
        <v>2470000</v>
      </c>
      <c r="L151" s="1032">
        <f>L150+K151</f>
        <v>39980000</v>
      </c>
      <c r="M151" s="625" t="s">
        <v>447</v>
      </c>
    </row>
    <row r="152" spans="1:17" ht="28.5" customHeight="1" x14ac:dyDescent="0.2">
      <c r="A152" s="1024"/>
      <c r="B152" s="664"/>
      <c r="C152" s="661"/>
      <c r="D152" s="707"/>
      <c r="E152" s="1058"/>
      <c r="F152" s="1054"/>
      <c r="G152" s="1050"/>
      <c r="H152" s="1026"/>
      <c r="I152" s="1166"/>
      <c r="J152" s="671">
        <v>40373</v>
      </c>
      <c r="K152" s="1031">
        <v>-17180000</v>
      </c>
      <c r="L152" s="1032">
        <f t="shared" ref="L152" si="24">L151+K152</f>
        <v>22800000</v>
      </c>
      <c r="M152" s="625" t="s">
        <v>447</v>
      </c>
    </row>
    <row r="153" spans="1:17" ht="28.5" customHeight="1" x14ac:dyDescent="0.2">
      <c r="A153" s="1038">
        <v>40011</v>
      </c>
      <c r="B153" s="663" t="s">
        <v>331</v>
      </c>
      <c r="C153" s="660" t="s">
        <v>333</v>
      </c>
      <c r="D153" s="706" t="s">
        <v>1190</v>
      </c>
      <c r="E153" s="1056" t="s">
        <v>133</v>
      </c>
      <c r="F153" s="1053" t="s">
        <v>1318</v>
      </c>
      <c r="G153" s="1048">
        <v>170000</v>
      </c>
      <c r="H153" s="1040" t="s">
        <v>591</v>
      </c>
      <c r="I153" s="1092"/>
      <c r="J153" s="1061">
        <v>40086</v>
      </c>
      <c r="K153" s="1060">
        <v>-90000</v>
      </c>
      <c r="L153" s="1032">
        <f>G153+K153</f>
        <v>80000</v>
      </c>
      <c r="M153" s="659" t="s">
        <v>1525</v>
      </c>
      <c r="P153" s="1062"/>
      <c r="Q153" s="1150"/>
    </row>
    <row r="154" spans="1:17" ht="28.5" customHeight="1" x14ac:dyDescent="0.2">
      <c r="A154" s="1024"/>
      <c r="B154" s="664"/>
      <c r="C154" s="661"/>
      <c r="D154" s="707"/>
      <c r="E154" s="1058"/>
      <c r="F154" s="1054"/>
      <c r="G154" s="1050"/>
      <c r="H154" s="1026"/>
      <c r="I154" s="1092"/>
      <c r="J154" s="671">
        <v>40177</v>
      </c>
      <c r="K154" s="1031">
        <v>50000</v>
      </c>
      <c r="L154" s="1032">
        <f>L153+K154</f>
        <v>130000</v>
      </c>
      <c r="M154" s="625" t="s">
        <v>1784</v>
      </c>
      <c r="P154" s="1062"/>
      <c r="Q154" s="1150"/>
    </row>
    <row r="155" spans="1:17" ht="28.5" customHeight="1" x14ac:dyDescent="0.2">
      <c r="A155" s="1024"/>
      <c r="B155" s="664"/>
      <c r="C155" s="661"/>
      <c r="D155" s="707"/>
      <c r="E155" s="1058"/>
      <c r="F155" s="1054"/>
      <c r="G155" s="1050"/>
      <c r="H155" s="1026"/>
      <c r="I155" s="1092"/>
      <c r="J155" s="671">
        <v>40263</v>
      </c>
      <c r="K155" s="1031">
        <v>100000</v>
      </c>
      <c r="L155" s="1032">
        <f>L154+K155</f>
        <v>230000</v>
      </c>
      <c r="M155" s="625" t="s">
        <v>447</v>
      </c>
      <c r="P155" s="1062"/>
      <c r="Q155" s="1150"/>
    </row>
    <row r="156" spans="1:17" ht="28.5" customHeight="1" x14ac:dyDescent="0.2">
      <c r="A156" s="1024"/>
      <c r="B156" s="664"/>
      <c r="C156" s="661"/>
      <c r="D156" s="707"/>
      <c r="E156" s="1058"/>
      <c r="F156" s="1054"/>
      <c r="G156" s="1050"/>
      <c r="H156" s="1026"/>
      <c r="I156" s="1166"/>
      <c r="J156" s="671">
        <v>40373</v>
      </c>
      <c r="K156" s="1031">
        <v>-130000</v>
      </c>
      <c r="L156" s="1032">
        <f t="shared" ref="L156" si="25">L155+K156</f>
        <v>100000</v>
      </c>
      <c r="M156" s="625" t="s">
        <v>447</v>
      </c>
      <c r="P156" s="1062"/>
      <c r="Q156" s="1150"/>
    </row>
    <row r="157" spans="1:17" ht="28.5" customHeight="1" x14ac:dyDescent="0.2">
      <c r="A157" s="1038">
        <v>40011</v>
      </c>
      <c r="B157" s="663" t="s">
        <v>332</v>
      </c>
      <c r="C157" s="660" t="s">
        <v>922</v>
      </c>
      <c r="D157" s="706" t="s">
        <v>985</v>
      </c>
      <c r="E157" s="1056" t="s">
        <v>133</v>
      </c>
      <c r="F157" s="1053" t="s">
        <v>1318</v>
      </c>
      <c r="G157" s="1048">
        <v>1410000</v>
      </c>
      <c r="H157" s="1040" t="s">
        <v>591</v>
      </c>
      <c r="I157" s="1092"/>
      <c r="J157" s="1061">
        <v>40086</v>
      </c>
      <c r="K157" s="1060">
        <v>890000</v>
      </c>
      <c r="L157" s="1032">
        <f>G157+K157</f>
        <v>2300000</v>
      </c>
      <c r="M157" s="659" t="s">
        <v>1525</v>
      </c>
      <c r="P157" s="1150"/>
    </row>
    <row r="158" spans="1:17" ht="28.5" customHeight="1" x14ac:dyDescent="0.2">
      <c r="A158" s="1024"/>
      <c r="B158" s="664"/>
      <c r="C158" s="661"/>
      <c r="D158" s="707"/>
      <c r="E158" s="1058"/>
      <c r="F158" s="1054"/>
      <c r="G158" s="1050"/>
      <c r="H158" s="1026"/>
      <c r="I158" s="1092"/>
      <c r="J158" s="671">
        <v>40177</v>
      </c>
      <c r="K158" s="1031">
        <v>1260000</v>
      </c>
      <c r="L158" s="1032">
        <f>L157+K158</f>
        <v>3560000</v>
      </c>
      <c r="M158" s="625" t="s">
        <v>1784</v>
      </c>
      <c r="P158" s="1150"/>
    </row>
    <row r="159" spans="1:17" ht="28.5" customHeight="1" x14ac:dyDescent="0.2">
      <c r="A159" s="1024"/>
      <c r="B159" s="664"/>
      <c r="C159" s="661"/>
      <c r="D159" s="707"/>
      <c r="E159" s="1058"/>
      <c r="F159" s="1054"/>
      <c r="G159" s="1050"/>
      <c r="H159" s="1026"/>
      <c r="I159" s="1092"/>
      <c r="J159" s="671">
        <v>40263</v>
      </c>
      <c r="K159" s="1031">
        <v>-20000</v>
      </c>
      <c r="L159" s="1032">
        <f>L158+K159</f>
        <v>3540000</v>
      </c>
      <c r="M159" s="625" t="s">
        <v>447</v>
      </c>
      <c r="P159" s="1150"/>
    </row>
    <row r="160" spans="1:17" ht="28.5" customHeight="1" x14ac:dyDescent="0.2">
      <c r="A160" s="1024"/>
      <c r="B160" s="664"/>
      <c r="C160" s="661"/>
      <c r="D160" s="707"/>
      <c r="E160" s="1058"/>
      <c r="F160" s="1054"/>
      <c r="G160" s="1050"/>
      <c r="H160" s="1026"/>
      <c r="I160" s="1166"/>
      <c r="J160" s="671">
        <v>40373</v>
      </c>
      <c r="K160" s="1031">
        <v>-240000</v>
      </c>
      <c r="L160" s="1032">
        <f t="shared" ref="L160" si="26">L159+K160</f>
        <v>3300000</v>
      </c>
      <c r="M160" s="625" t="s">
        <v>447</v>
      </c>
      <c r="P160" s="1150"/>
    </row>
    <row r="161" spans="1:13" ht="28.5" customHeight="1" x14ac:dyDescent="0.2">
      <c r="A161" s="1038">
        <v>40016</v>
      </c>
      <c r="B161" s="663" t="s">
        <v>343</v>
      </c>
      <c r="C161" s="660" t="s">
        <v>346</v>
      </c>
      <c r="D161" s="706" t="s">
        <v>1069</v>
      </c>
      <c r="E161" s="1056" t="s">
        <v>133</v>
      </c>
      <c r="F161" s="1053" t="s">
        <v>1318</v>
      </c>
      <c r="G161" s="1048">
        <v>1272490000</v>
      </c>
      <c r="H161" s="1040" t="s">
        <v>591</v>
      </c>
      <c r="I161" s="1092"/>
      <c r="J161" s="1061">
        <v>40086</v>
      </c>
      <c r="K161" s="1060">
        <v>-53670000</v>
      </c>
      <c r="L161" s="1032">
        <f>G161+K161</f>
        <v>1218820000</v>
      </c>
      <c r="M161" s="659" t="s">
        <v>1525</v>
      </c>
    </row>
    <row r="162" spans="1:13" ht="28.5" customHeight="1" x14ac:dyDescent="0.2">
      <c r="A162" s="1024"/>
      <c r="B162" s="664"/>
      <c r="C162" s="661"/>
      <c r="D162" s="707"/>
      <c r="E162" s="1058"/>
      <c r="F162" s="1054"/>
      <c r="G162" s="1050"/>
      <c r="H162" s="1026"/>
      <c r="I162" s="1092"/>
      <c r="J162" s="671">
        <v>40177</v>
      </c>
      <c r="K162" s="1031">
        <v>250450000</v>
      </c>
      <c r="L162" s="1032">
        <f>L161+K162</f>
        <v>1469270000</v>
      </c>
      <c r="M162" s="625" t="s">
        <v>1784</v>
      </c>
    </row>
    <row r="163" spans="1:13" ht="28.5" customHeight="1" x14ac:dyDescent="0.2">
      <c r="A163" s="1024"/>
      <c r="B163" s="664"/>
      <c r="C163" s="661"/>
      <c r="D163" s="707"/>
      <c r="E163" s="1058"/>
      <c r="F163" s="1054"/>
      <c r="G163" s="1050"/>
      <c r="H163" s="1026"/>
      <c r="I163" s="1092"/>
      <c r="J163" s="671">
        <v>40263</v>
      </c>
      <c r="K163" s="1031">
        <v>124820000</v>
      </c>
      <c r="L163" s="1032">
        <f>L162+K163</f>
        <v>1594090000</v>
      </c>
      <c r="M163" s="625" t="s">
        <v>447</v>
      </c>
    </row>
    <row r="164" spans="1:13" ht="28.5" customHeight="1" x14ac:dyDescent="0.2">
      <c r="A164" s="1024"/>
      <c r="B164" s="664"/>
      <c r="C164" s="661"/>
      <c r="D164" s="707"/>
      <c r="E164" s="1058"/>
      <c r="F164" s="1054"/>
      <c r="G164" s="1050"/>
      <c r="H164" s="1026"/>
      <c r="I164" s="1166"/>
      <c r="J164" s="671">
        <v>40373</v>
      </c>
      <c r="K164" s="1031">
        <v>-289990000</v>
      </c>
      <c r="L164" s="1032">
        <f t="shared" ref="L164" si="27">L163+K164</f>
        <v>1304100000</v>
      </c>
      <c r="M164" s="625" t="s">
        <v>447</v>
      </c>
    </row>
    <row r="165" spans="1:13" ht="28.5" customHeight="1" x14ac:dyDescent="0.2">
      <c r="A165" s="1038">
        <v>40016</v>
      </c>
      <c r="B165" s="663" t="s">
        <v>344</v>
      </c>
      <c r="C165" s="660" t="s">
        <v>347</v>
      </c>
      <c r="D165" s="706" t="s">
        <v>581</v>
      </c>
      <c r="E165" s="1056" t="s">
        <v>133</v>
      </c>
      <c r="F165" s="1053" t="s">
        <v>1318</v>
      </c>
      <c r="G165" s="1048">
        <v>4210000</v>
      </c>
      <c r="H165" s="1040" t="s">
        <v>591</v>
      </c>
      <c r="I165" s="1092"/>
      <c r="J165" s="1061">
        <v>40086</v>
      </c>
      <c r="K165" s="1060">
        <v>1780000</v>
      </c>
      <c r="L165" s="1032">
        <f>G165+K165</f>
        <v>5990000</v>
      </c>
      <c r="M165" s="659" t="s">
        <v>1525</v>
      </c>
    </row>
    <row r="166" spans="1:13" ht="28.5" customHeight="1" x14ac:dyDescent="0.2">
      <c r="A166" s="1024"/>
      <c r="B166" s="664"/>
      <c r="C166" s="661"/>
      <c r="D166" s="707"/>
      <c r="E166" s="1058"/>
      <c r="F166" s="1054"/>
      <c r="G166" s="1050"/>
      <c r="H166" s="1026"/>
      <c r="I166" s="1092"/>
      <c r="J166" s="671">
        <v>40177</v>
      </c>
      <c r="K166" s="1031">
        <v>2840000</v>
      </c>
      <c r="L166" s="1032">
        <f>L165+K166</f>
        <v>8830000</v>
      </c>
      <c r="M166" s="625" t="s">
        <v>1784</v>
      </c>
    </row>
    <row r="167" spans="1:13" ht="28.5" customHeight="1" x14ac:dyDescent="0.2">
      <c r="A167" s="1024"/>
      <c r="B167" s="664"/>
      <c r="C167" s="661"/>
      <c r="D167" s="707"/>
      <c r="E167" s="1058"/>
      <c r="F167" s="1054"/>
      <c r="G167" s="1050"/>
      <c r="H167" s="1026"/>
      <c r="I167" s="1092"/>
      <c r="J167" s="671">
        <v>40263</v>
      </c>
      <c r="K167" s="1031">
        <v>2800000</v>
      </c>
      <c r="L167" s="1032">
        <f>L166+K167</f>
        <v>11630000</v>
      </c>
      <c r="M167" s="625" t="s">
        <v>447</v>
      </c>
    </row>
    <row r="168" spans="1:13" ht="28.5" customHeight="1" x14ac:dyDescent="0.2">
      <c r="A168" s="1033"/>
      <c r="B168" s="665"/>
      <c r="C168" s="662"/>
      <c r="D168" s="708"/>
      <c r="E168" s="1059"/>
      <c r="F168" s="1055"/>
      <c r="G168" s="1052"/>
      <c r="H168" s="1035"/>
      <c r="I168" s="1166"/>
      <c r="J168" s="671">
        <v>40373</v>
      </c>
      <c r="K168" s="1031">
        <v>-5730000</v>
      </c>
      <c r="L168" s="1032">
        <f t="shared" ref="L168" si="28">L167+K168</f>
        <v>5900000</v>
      </c>
      <c r="M168" s="625" t="s">
        <v>447</v>
      </c>
    </row>
    <row r="169" spans="1:13" ht="28.5" customHeight="1" x14ac:dyDescent="0.2">
      <c r="A169" s="1038">
        <v>40016</v>
      </c>
      <c r="B169" s="663" t="s">
        <v>345</v>
      </c>
      <c r="C169" s="660" t="s">
        <v>348</v>
      </c>
      <c r="D169" s="706" t="s">
        <v>987</v>
      </c>
      <c r="E169" s="1056" t="s">
        <v>133</v>
      </c>
      <c r="F169" s="1053" t="s">
        <v>1318</v>
      </c>
      <c r="G169" s="1048">
        <v>860000</v>
      </c>
      <c r="H169" s="1040" t="s">
        <v>591</v>
      </c>
      <c r="I169" s="1092"/>
      <c r="J169" s="1061">
        <v>40086</v>
      </c>
      <c r="K169" s="1060">
        <v>-490000</v>
      </c>
      <c r="L169" s="1032">
        <f>G169+K169</f>
        <v>370000</v>
      </c>
      <c r="M169" s="659" t="s">
        <v>1525</v>
      </c>
    </row>
    <row r="170" spans="1:13" ht="28.5" customHeight="1" x14ac:dyDescent="0.2">
      <c r="A170" s="1024"/>
      <c r="B170" s="664"/>
      <c r="C170" s="661"/>
      <c r="D170" s="707"/>
      <c r="E170" s="1058"/>
      <c r="F170" s="1054"/>
      <c r="G170" s="1050"/>
      <c r="H170" s="1026"/>
      <c r="I170" s="1092"/>
      <c r="J170" s="671">
        <v>40177</v>
      </c>
      <c r="K170" s="1031">
        <v>6750000</v>
      </c>
      <c r="L170" s="1032">
        <f>L169+K170</f>
        <v>7120000</v>
      </c>
      <c r="M170" s="625" t="s">
        <v>1784</v>
      </c>
    </row>
    <row r="171" spans="1:13" ht="28.5" customHeight="1" x14ac:dyDescent="0.2">
      <c r="A171" s="1024"/>
      <c r="B171" s="664"/>
      <c r="C171" s="661"/>
      <c r="D171" s="707"/>
      <c r="E171" s="1058"/>
      <c r="F171" s="1054"/>
      <c r="G171" s="1050"/>
      <c r="H171" s="1026"/>
      <c r="I171" s="1092"/>
      <c r="J171" s="671">
        <v>40263</v>
      </c>
      <c r="K171" s="1031">
        <v>-6340000</v>
      </c>
      <c r="L171" s="1032">
        <f>L170+K171</f>
        <v>780000</v>
      </c>
      <c r="M171" s="625" t="s">
        <v>447</v>
      </c>
    </row>
    <row r="172" spans="1:13" ht="28.5" customHeight="1" x14ac:dyDescent="0.2">
      <c r="A172" s="1033"/>
      <c r="B172" s="665"/>
      <c r="C172" s="662"/>
      <c r="D172" s="708"/>
      <c r="E172" s="1059"/>
      <c r="F172" s="1055"/>
      <c r="G172" s="1052"/>
      <c r="H172" s="1035"/>
      <c r="I172" s="1166"/>
      <c r="J172" s="671">
        <v>40373</v>
      </c>
      <c r="K172" s="1031">
        <v>-180000</v>
      </c>
      <c r="L172" s="1032">
        <f t="shared" ref="L172" si="29">L171+K172</f>
        <v>600000</v>
      </c>
      <c r="M172" s="625" t="s">
        <v>447</v>
      </c>
    </row>
    <row r="173" spans="1:13" ht="28.5" customHeight="1" x14ac:dyDescent="0.2">
      <c r="A173" s="1038">
        <v>40023</v>
      </c>
      <c r="B173" s="663" t="s">
        <v>355</v>
      </c>
      <c r="C173" s="660" t="s">
        <v>1212</v>
      </c>
      <c r="D173" s="706" t="s">
        <v>1005</v>
      </c>
      <c r="E173" s="1056" t="s">
        <v>133</v>
      </c>
      <c r="F173" s="1053" t="s">
        <v>1318</v>
      </c>
      <c r="G173" s="1048">
        <v>6460000</v>
      </c>
      <c r="H173" s="1040" t="s">
        <v>591</v>
      </c>
      <c r="I173" s="1092"/>
      <c r="J173" s="1061">
        <v>40086</v>
      </c>
      <c r="K173" s="1060">
        <v>-1530000</v>
      </c>
      <c r="L173" s="1032">
        <f>G173+K173</f>
        <v>4930000</v>
      </c>
      <c r="M173" s="659" t="s">
        <v>1525</v>
      </c>
    </row>
    <row r="174" spans="1:13" ht="28.5" customHeight="1" x14ac:dyDescent="0.2">
      <c r="A174" s="1024"/>
      <c r="B174" s="664"/>
      <c r="C174" s="661"/>
      <c r="D174" s="707"/>
      <c r="E174" s="1058"/>
      <c r="F174" s="1054"/>
      <c r="G174" s="1050"/>
      <c r="H174" s="1026"/>
      <c r="I174" s="1092"/>
      <c r="J174" s="671">
        <v>40177</v>
      </c>
      <c r="K174" s="1031">
        <v>680000</v>
      </c>
      <c r="L174" s="1032">
        <f>L173+K174</f>
        <v>5610000</v>
      </c>
      <c r="M174" s="625" t="s">
        <v>1784</v>
      </c>
    </row>
    <row r="175" spans="1:13" ht="28.5" customHeight="1" x14ac:dyDescent="0.2">
      <c r="A175" s="1024"/>
      <c r="B175" s="664"/>
      <c r="C175" s="661"/>
      <c r="D175" s="707"/>
      <c r="E175" s="1058"/>
      <c r="F175" s="1054"/>
      <c r="G175" s="1050"/>
      <c r="H175" s="1026"/>
      <c r="I175" s="1092"/>
      <c r="J175" s="671">
        <v>40263</v>
      </c>
      <c r="K175" s="1031">
        <v>2460000</v>
      </c>
      <c r="L175" s="1032">
        <f>L174+K175</f>
        <v>8070000</v>
      </c>
      <c r="M175" s="625" t="s">
        <v>447</v>
      </c>
    </row>
    <row r="176" spans="1:13" ht="28.5" customHeight="1" x14ac:dyDescent="0.2">
      <c r="A176" s="1033"/>
      <c r="B176" s="665"/>
      <c r="C176" s="662"/>
      <c r="D176" s="708"/>
      <c r="E176" s="1059"/>
      <c r="F176" s="1055"/>
      <c r="G176" s="1052"/>
      <c r="H176" s="1035"/>
      <c r="I176" s="1166"/>
      <c r="J176" s="671">
        <v>40373</v>
      </c>
      <c r="K176" s="1031">
        <v>-2470000</v>
      </c>
      <c r="L176" s="1032">
        <f t="shared" ref="L176" si="30">L175+K176</f>
        <v>5600000</v>
      </c>
      <c r="M176" s="625" t="s">
        <v>447</v>
      </c>
    </row>
    <row r="177" spans="1:13" ht="28.5" customHeight="1" x14ac:dyDescent="0.2">
      <c r="A177" s="1038">
        <v>40023</v>
      </c>
      <c r="B177" s="663" t="s">
        <v>356</v>
      </c>
      <c r="C177" s="660" t="s">
        <v>358</v>
      </c>
      <c r="D177" s="706" t="s">
        <v>1039</v>
      </c>
      <c r="E177" s="1056" t="s">
        <v>133</v>
      </c>
      <c r="F177" s="1053" t="s">
        <v>1318</v>
      </c>
      <c r="G177" s="1048">
        <v>1090000</v>
      </c>
      <c r="H177" s="1040" t="s">
        <v>591</v>
      </c>
      <c r="I177" s="1092"/>
      <c r="J177" s="1061">
        <v>40086</v>
      </c>
      <c r="K177" s="1060">
        <v>-60000</v>
      </c>
      <c r="L177" s="1032">
        <f>G177+K177</f>
        <v>1030000</v>
      </c>
      <c r="M177" s="659" t="s">
        <v>1525</v>
      </c>
    </row>
    <row r="178" spans="1:13" ht="28.5" customHeight="1" x14ac:dyDescent="0.2">
      <c r="A178" s="1024"/>
      <c r="B178" s="664"/>
      <c r="C178" s="661"/>
      <c r="D178" s="707"/>
      <c r="E178" s="1058"/>
      <c r="F178" s="1054"/>
      <c r="G178" s="1050"/>
      <c r="H178" s="1026"/>
      <c r="I178" s="1092"/>
      <c r="J178" s="671">
        <v>40177</v>
      </c>
      <c r="K178" s="1031">
        <v>1260000</v>
      </c>
      <c r="L178" s="1032">
        <f>L177+K178</f>
        <v>2290000</v>
      </c>
      <c r="M178" s="625" t="s">
        <v>1784</v>
      </c>
    </row>
    <row r="179" spans="1:13" ht="28.5" customHeight="1" x14ac:dyDescent="0.2">
      <c r="A179" s="1024"/>
      <c r="B179" s="664"/>
      <c r="C179" s="661"/>
      <c r="D179" s="707"/>
      <c r="E179" s="1058"/>
      <c r="F179" s="1054"/>
      <c r="G179" s="1050"/>
      <c r="H179" s="1026"/>
      <c r="I179" s="1092"/>
      <c r="J179" s="671">
        <v>40263</v>
      </c>
      <c r="K179" s="1031">
        <v>2070000</v>
      </c>
      <c r="L179" s="1032">
        <f>L178+K179</f>
        <v>4360000</v>
      </c>
      <c r="M179" s="625" t="s">
        <v>447</v>
      </c>
    </row>
    <row r="180" spans="1:13" ht="28.5" customHeight="1" x14ac:dyDescent="0.2">
      <c r="A180" s="1033"/>
      <c r="B180" s="665"/>
      <c r="C180" s="662"/>
      <c r="D180" s="708"/>
      <c r="E180" s="1059"/>
      <c r="F180" s="1055"/>
      <c r="G180" s="1052"/>
      <c r="H180" s="1035"/>
      <c r="I180" s="1166"/>
      <c r="J180" s="671">
        <v>40373</v>
      </c>
      <c r="K180" s="1031">
        <v>-3960000</v>
      </c>
      <c r="L180" s="1032">
        <f t="shared" ref="L180" si="31">L179+K180</f>
        <v>400000</v>
      </c>
      <c r="M180" s="625" t="s">
        <v>447</v>
      </c>
    </row>
    <row r="181" spans="1:13" ht="28.5" customHeight="1" x14ac:dyDescent="0.2">
      <c r="A181" s="1038">
        <v>40023</v>
      </c>
      <c r="B181" s="663" t="s">
        <v>357</v>
      </c>
      <c r="C181" s="660" t="s">
        <v>12</v>
      </c>
      <c r="D181" s="706" t="s">
        <v>704</v>
      </c>
      <c r="E181" s="1056" t="s">
        <v>133</v>
      </c>
      <c r="F181" s="1053" t="s">
        <v>1318</v>
      </c>
      <c r="G181" s="1048">
        <v>85020000</v>
      </c>
      <c r="H181" s="1040" t="s">
        <v>591</v>
      </c>
      <c r="I181" s="1092"/>
      <c r="J181" s="1061">
        <v>40086</v>
      </c>
      <c r="K181" s="1060">
        <v>-37700000</v>
      </c>
      <c r="L181" s="1032">
        <f>G181+K181</f>
        <v>47320000</v>
      </c>
      <c r="M181" s="659" t="s">
        <v>1525</v>
      </c>
    </row>
    <row r="182" spans="1:13" ht="28.5" customHeight="1" x14ac:dyDescent="0.2">
      <c r="A182" s="1024"/>
      <c r="B182" s="664"/>
      <c r="C182" s="661"/>
      <c r="D182" s="707"/>
      <c r="E182" s="1058"/>
      <c r="F182" s="1054"/>
      <c r="G182" s="1050"/>
      <c r="H182" s="1026"/>
      <c r="I182" s="1092"/>
      <c r="J182" s="671">
        <v>40177</v>
      </c>
      <c r="K182" s="1031">
        <v>26160000</v>
      </c>
      <c r="L182" s="1032">
        <f>L181+K182</f>
        <v>73480000</v>
      </c>
      <c r="M182" s="625" t="s">
        <v>1784</v>
      </c>
    </row>
    <row r="183" spans="1:13" ht="28.5" customHeight="1" x14ac:dyDescent="0.2">
      <c r="A183" s="1024"/>
      <c r="B183" s="664"/>
      <c r="C183" s="661"/>
      <c r="D183" s="707"/>
      <c r="E183" s="1058"/>
      <c r="F183" s="1054"/>
      <c r="G183" s="1050"/>
      <c r="H183" s="1026"/>
      <c r="I183" s="1092"/>
      <c r="J183" s="671">
        <v>40263</v>
      </c>
      <c r="K183" s="1031">
        <v>9820000</v>
      </c>
      <c r="L183" s="1032">
        <f>L182+K183</f>
        <v>83300000</v>
      </c>
      <c r="M183" s="625" t="s">
        <v>447</v>
      </c>
    </row>
    <row r="184" spans="1:13" ht="28.5" customHeight="1" x14ac:dyDescent="0.2">
      <c r="A184" s="1033"/>
      <c r="B184" s="665"/>
      <c r="C184" s="662"/>
      <c r="D184" s="708"/>
      <c r="E184" s="1059"/>
      <c r="F184" s="1055"/>
      <c r="G184" s="1052"/>
      <c r="H184" s="1035"/>
      <c r="I184" s="1166"/>
      <c r="J184" s="671">
        <v>40373</v>
      </c>
      <c r="K184" s="1031">
        <v>-46200000</v>
      </c>
      <c r="L184" s="1032">
        <f t="shared" ref="L184" si="32">L183+K184</f>
        <v>37100000</v>
      </c>
      <c r="M184" s="625" t="s">
        <v>447</v>
      </c>
    </row>
    <row r="185" spans="1:13" ht="28.5" customHeight="1" x14ac:dyDescent="0.2">
      <c r="A185" s="1038">
        <v>40025</v>
      </c>
      <c r="B185" s="663" t="s">
        <v>1434</v>
      </c>
      <c r="C185" s="660" t="s">
        <v>1435</v>
      </c>
      <c r="D185" s="706" t="s">
        <v>1069</v>
      </c>
      <c r="E185" s="1056" t="s">
        <v>133</v>
      </c>
      <c r="F185" s="1053" t="s">
        <v>1318</v>
      </c>
      <c r="G185" s="1048">
        <v>2699720000</v>
      </c>
      <c r="H185" s="1040" t="s">
        <v>591</v>
      </c>
      <c r="I185" s="1092"/>
      <c r="J185" s="1061">
        <v>40086</v>
      </c>
      <c r="K185" s="1060">
        <v>-14850000</v>
      </c>
      <c r="L185" s="1032">
        <f>G185+K185</f>
        <v>2684870000</v>
      </c>
      <c r="M185" s="659" t="s">
        <v>1525</v>
      </c>
    </row>
    <row r="186" spans="1:13" ht="28.5" customHeight="1" x14ac:dyDescent="0.2">
      <c r="A186" s="1024"/>
      <c r="B186" s="664"/>
      <c r="C186" s="661"/>
      <c r="D186" s="707"/>
      <c r="E186" s="1058"/>
      <c r="F186" s="1054"/>
      <c r="G186" s="1050"/>
      <c r="H186" s="1026"/>
      <c r="I186" s="1092"/>
      <c r="J186" s="671">
        <v>40177</v>
      </c>
      <c r="K186" s="1031">
        <v>1178180000</v>
      </c>
      <c r="L186" s="1032">
        <f>L185+K186</f>
        <v>3863050000</v>
      </c>
      <c r="M186" s="625" t="s">
        <v>1784</v>
      </c>
    </row>
    <row r="187" spans="1:13" ht="28.5" customHeight="1" x14ac:dyDescent="0.2">
      <c r="A187" s="1024"/>
      <c r="B187" s="664"/>
      <c r="C187" s="661"/>
      <c r="D187" s="707"/>
      <c r="E187" s="1058"/>
      <c r="F187" s="1054"/>
      <c r="G187" s="1050"/>
      <c r="H187" s="1026"/>
      <c r="I187" s="1092"/>
      <c r="J187" s="671">
        <v>40263</v>
      </c>
      <c r="K187" s="1031">
        <v>1006580000</v>
      </c>
      <c r="L187" s="1032">
        <f>L186+K187</f>
        <v>4869630000</v>
      </c>
      <c r="M187" s="625" t="s">
        <v>1844</v>
      </c>
    </row>
    <row r="188" spans="1:13" ht="28.5" customHeight="1" x14ac:dyDescent="0.2">
      <c r="A188" s="1033"/>
      <c r="B188" s="665"/>
      <c r="C188" s="662"/>
      <c r="D188" s="708"/>
      <c r="E188" s="1059"/>
      <c r="F188" s="1055"/>
      <c r="G188" s="1052"/>
      <c r="H188" s="1035"/>
      <c r="I188" s="1166"/>
      <c r="J188" s="671">
        <v>40373</v>
      </c>
      <c r="K188" s="1031">
        <v>-1934230000</v>
      </c>
      <c r="L188" s="1032">
        <f t="shared" ref="L188" si="33">L187+K188</f>
        <v>2935400000</v>
      </c>
      <c r="M188" s="625" t="s">
        <v>447</v>
      </c>
    </row>
    <row r="189" spans="1:13" ht="28.5" customHeight="1" x14ac:dyDescent="0.2">
      <c r="A189" s="1038">
        <v>40025</v>
      </c>
      <c r="B189" s="663" t="s">
        <v>1436</v>
      </c>
      <c r="C189" s="660" t="s">
        <v>1435</v>
      </c>
      <c r="D189" s="706" t="s">
        <v>1069</v>
      </c>
      <c r="E189" s="1056" t="s">
        <v>133</v>
      </c>
      <c r="F189" s="1053" t="s">
        <v>1318</v>
      </c>
      <c r="G189" s="1048">
        <v>707380000</v>
      </c>
      <c r="H189" s="1040" t="s">
        <v>591</v>
      </c>
      <c r="I189" s="1092"/>
      <c r="J189" s="1061">
        <v>40086</v>
      </c>
      <c r="K189" s="1060">
        <v>-10000</v>
      </c>
      <c r="L189" s="1032">
        <f>G189+K189</f>
        <v>707370000</v>
      </c>
      <c r="M189" s="659" t="s">
        <v>1525</v>
      </c>
    </row>
    <row r="190" spans="1:13" ht="28.5" customHeight="1" x14ac:dyDescent="0.2">
      <c r="A190" s="1024"/>
      <c r="B190" s="664"/>
      <c r="C190" s="661"/>
      <c r="D190" s="707"/>
      <c r="E190" s="1058"/>
      <c r="F190" s="1054"/>
      <c r="G190" s="1050"/>
      <c r="H190" s="1026"/>
      <c r="I190" s="1092"/>
      <c r="J190" s="671">
        <v>40177</v>
      </c>
      <c r="K190" s="1031">
        <v>502430000</v>
      </c>
      <c r="L190" s="1032">
        <f>L189+K190</f>
        <v>1209800000</v>
      </c>
      <c r="M190" s="625" t="s">
        <v>1784</v>
      </c>
    </row>
    <row r="191" spans="1:13" ht="28.5" customHeight="1" x14ac:dyDescent="0.2">
      <c r="A191" s="1024"/>
      <c r="B191" s="664"/>
      <c r="C191" s="661"/>
      <c r="D191" s="707"/>
      <c r="E191" s="1058"/>
      <c r="F191" s="1054"/>
      <c r="G191" s="1050"/>
      <c r="H191" s="1026"/>
      <c r="I191" s="1092"/>
      <c r="J191" s="671">
        <v>40263</v>
      </c>
      <c r="K191" s="1031">
        <v>-134560000</v>
      </c>
      <c r="L191" s="1032">
        <f>L190+K191</f>
        <v>1075240000</v>
      </c>
      <c r="M191" s="625" t="s">
        <v>1844</v>
      </c>
    </row>
    <row r="192" spans="1:13" ht="28.5" customHeight="1" x14ac:dyDescent="0.2">
      <c r="A192" s="1024"/>
      <c r="B192" s="664"/>
      <c r="C192" s="661"/>
      <c r="D192" s="707"/>
      <c r="E192" s="1058"/>
      <c r="F192" s="1054"/>
      <c r="G192" s="1050"/>
      <c r="H192" s="1026"/>
      <c r="I192" s="1092"/>
      <c r="J192" s="671">
        <v>40373</v>
      </c>
      <c r="K192" s="1031">
        <v>-392140000</v>
      </c>
      <c r="L192" s="1032">
        <f t="shared" ref="L192:L193" si="34">L191+K192</f>
        <v>683100000</v>
      </c>
      <c r="M192" s="625" t="s">
        <v>447</v>
      </c>
    </row>
    <row r="193" spans="1:13" ht="28.5" customHeight="1" x14ac:dyDescent="0.2">
      <c r="A193" s="1024"/>
      <c r="B193" s="664"/>
      <c r="C193" s="661"/>
      <c r="D193" s="707"/>
      <c r="E193" s="1058"/>
      <c r="F193" s="1054"/>
      <c r="G193" s="1050"/>
      <c r="H193" s="1026"/>
      <c r="I193" s="1166"/>
      <c r="J193" s="671">
        <v>40375</v>
      </c>
      <c r="K193" s="1043">
        <v>-630000</v>
      </c>
      <c r="L193" s="1032">
        <f t="shared" si="34"/>
        <v>682470000</v>
      </c>
      <c r="M193" s="659" t="s">
        <v>1960</v>
      </c>
    </row>
    <row r="194" spans="1:13" ht="28.5" customHeight="1" x14ac:dyDescent="0.2">
      <c r="A194" s="1038">
        <v>40030</v>
      </c>
      <c r="B194" s="663" t="s">
        <v>1442</v>
      </c>
      <c r="C194" s="660" t="s">
        <v>1089</v>
      </c>
      <c r="D194" s="706" t="s">
        <v>1039</v>
      </c>
      <c r="E194" s="1056" t="s">
        <v>133</v>
      </c>
      <c r="F194" s="1053" t="s">
        <v>1318</v>
      </c>
      <c r="G194" s="1048">
        <v>420000</v>
      </c>
      <c r="H194" s="1040" t="s">
        <v>591</v>
      </c>
      <c r="I194" s="1092"/>
      <c r="J194" s="1061">
        <v>40086</v>
      </c>
      <c r="K194" s="1060">
        <v>180000</v>
      </c>
      <c r="L194" s="1032">
        <f>G194+K194</f>
        <v>600000</v>
      </c>
      <c r="M194" s="659" t="s">
        <v>1525</v>
      </c>
    </row>
    <row r="195" spans="1:13" ht="28.5" customHeight="1" x14ac:dyDescent="0.2">
      <c r="A195" s="1024"/>
      <c r="B195" s="664"/>
      <c r="C195" s="661"/>
      <c r="D195" s="707"/>
      <c r="E195" s="1058"/>
      <c r="F195" s="1054"/>
      <c r="G195" s="1050"/>
      <c r="H195" s="1026"/>
      <c r="I195" s="1092"/>
      <c r="J195" s="671">
        <v>40177</v>
      </c>
      <c r="K195" s="1031">
        <v>-350000</v>
      </c>
      <c r="L195" s="1032">
        <f>L194+K195</f>
        <v>250000</v>
      </c>
      <c r="M195" s="625" t="s">
        <v>1784</v>
      </c>
    </row>
    <row r="196" spans="1:13" ht="28.5" customHeight="1" x14ac:dyDescent="0.2">
      <c r="A196" s="1024"/>
      <c r="B196" s="664"/>
      <c r="C196" s="661"/>
      <c r="D196" s="707"/>
      <c r="E196" s="1058"/>
      <c r="F196" s="1054"/>
      <c r="G196" s="1050"/>
      <c r="H196" s="1026"/>
      <c r="I196" s="1092"/>
      <c r="J196" s="671">
        <v>40263</v>
      </c>
      <c r="K196" s="1031">
        <v>20000</v>
      </c>
      <c r="L196" s="1032">
        <f>L195+K196</f>
        <v>270000</v>
      </c>
      <c r="M196" s="625" t="s">
        <v>447</v>
      </c>
    </row>
    <row r="197" spans="1:13" ht="28.5" customHeight="1" x14ac:dyDescent="0.2">
      <c r="A197" s="1033"/>
      <c r="B197" s="665"/>
      <c r="C197" s="662"/>
      <c r="D197" s="708"/>
      <c r="E197" s="1059"/>
      <c r="F197" s="1055"/>
      <c r="G197" s="1052"/>
      <c r="H197" s="1035"/>
      <c r="I197" s="1166"/>
      <c r="J197" s="671">
        <v>40373</v>
      </c>
      <c r="K197" s="1031">
        <v>-70000</v>
      </c>
      <c r="L197" s="1032">
        <f t="shared" ref="L197" si="35">L196+K197</f>
        <v>200000</v>
      </c>
      <c r="M197" s="625" t="s">
        <v>447</v>
      </c>
    </row>
    <row r="198" spans="1:13" ht="28.5" customHeight="1" x14ac:dyDescent="0.2">
      <c r="A198" s="1038">
        <v>40030</v>
      </c>
      <c r="B198" s="663" t="s">
        <v>1446</v>
      </c>
      <c r="C198" s="660" t="s">
        <v>737</v>
      </c>
      <c r="D198" s="706" t="s">
        <v>987</v>
      </c>
      <c r="E198" s="1056" t="s">
        <v>133</v>
      </c>
      <c r="F198" s="1053" t="s">
        <v>1318</v>
      </c>
      <c r="G198" s="1048">
        <v>140000</v>
      </c>
      <c r="H198" s="1040" t="s">
        <v>591</v>
      </c>
      <c r="I198" s="1092"/>
      <c r="J198" s="1061">
        <v>40086</v>
      </c>
      <c r="K198" s="1063">
        <v>290000</v>
      </c>
      <c r="L198" s="1032">
        <f>G198+K198</f>
        <v>430000</v>
      </c>
      <c r="M198" s="625" t="s">
        <v>1525</v>
      </c>
    </row>
    <row r="199" spans="1:13" ht="28.5" customHeight="1" x14ac:dyDescent="0.2">
      <c r="A199" s="1024"/>
      <c r="B199" s="664"/>
      <c r="C199" s="661"/>
      <c r="D199" s="707"/>
      <c r="E199" s="1058"/>
      <c r="F199" s="1054"/>
      <c r="G199" s="1050"/>
      <c r="H199" s="1026"/>
      <c r="I199" s="1092"/>
      <c r="J199" s="671">
        <v>40177</v>
      </c>
      <c r="K199" s="1031">
        <v>210000</v>
      </c>
      <c r="L199" s="1032">
        <f>L198+K199</f>
        <v>640000</v>
      </c>
      <c r="M199" s="625" t="s">
        <v>1784</v>
      </c>
    </row>
    <row r="200" spans="1:13" ht="28.5" customHeight="1" x14ac:dyDescent="0.2">
      <c r="A200" s="1024"/>
      <c r="B200" s="664"/>
      <c r="C200" s="661"/>
      <c r="D200" s="707"/>
      <c r="E200" s="1058"/>
      <c r="F200" s="1054"/>
      <c r="G200" s="1050"/>
      <c r="H200" s="1026"/>
      <c r="I200" s="1092"/>
      <c r="J200" s="671">
        <v>40263</v>
      </c>
      <c r="K200" s="1031">
        <v>170000</v>
      </c>
      <c r="L200" s="1032">
        <f>L199+K200</f>
        <v>810000</v>
      </c>
      <c r="M200" s="625" t="s">
        <v>447</v>
      </c>
    </row>
    <row r="201" spans="1:13" ht="28.5" customHeight="1" x14ac:dyDescent="0.2">
      <c r="A201" s="1033"/>
      <c r="B201" s="665"/>
      <c r="C201" s="662"/>
      <c r="D201" s="708"/>
      <c r="E201" s="1059"/>
      <c r="F201" s="1055"/>
      <c r="G201" s="1052"/>
      <c r="H201" s="1035"/>
      <c r="I201" s="1166"/>
      <c r="J201" s="671">
        <v>40373</v>
      </c>
      <c r="K201" s="1031">
        <v>-10000</v>
      </c>
      <c r="L201" s="1032">
        <f t="shared" ref="L201" si="36">L200+K201</f>
        <v>800000</v>
      </c>
      <c r="M201" s="625" t="s">
        <v>447</v>
      </c>
    </row>
    <row r="202" spans="1:13" ht="28.5" customHeight="1" x14ac:dyDescent="0.2">
      <c r="A202" s="1038">
        <v>40030</v>
      </c>
      <c r="B202" s="663" t="s">
        <v>1443</v>
      </c>
      <c r="C202" s="660" t="s">
        <v>1444</v>
      </c>
      <c r="D202" s="706" t="s">
        <v>987</v>
      </c>
      <c r="E202" s="1056" t="s">
        <v>133</v>
      </c>
      <c r="F202" s="1053" t="s">
        <v>1318</v>
      </c>
      <c r="G202" s="1048">
        <v>674000000</v>
      </c>
      <c r="H202" s="1040" t="s">
        <v>591</v>
      </c>
      <c r="I202" s="1092"/>
      <c r="J202" s="1061">
        <v>40086</v>
      </c>
      <c r="K202" s="1064">
        <v>-121190000</v>
      </c>
      <c r="L202" s="1032">
        <f>G202+K202</f>
        <v>552810000</v>
      </c>
      <c r="M202" s="659" t="s">
        <v>1525</v>
      </c>
    </row>
    <row r="203" spans="1:13" ht="28.5" customHeight="1" x14ac:dyDescent="0.2">
      <c r="A203" s="1024"/>
      <c r="B203" s="664"/>
      <c r="C203" s="661"/>
      <c r="D203" s="707"/>
      <c r="E203" s="1058"/>
      <c r="F203" s="1054"/>
      <c r="G203" s="1050"/>
      <c r="H203" s="1026"/>
      <c r="I203" s="1092"/>
      <c r="J203" s="671">
        <v>40177</v>
      </c>
      <c r="K203" s="1031">
        <v>-36290000</v>
      </c>
      <c r="L203" s="1032">
        <f>L202+K203</f>
        <v>516520000</v>
      </c>
      <c r="M203" s="625" t="s">
        <v>1784</v>
      </c>
    </row>
    <row r="204" spans="1:13" ht="28.5" customHeight="1" x14ac:dyDescent="0.2">
      <c r="A204" s="1024"/>
      <c r="B204" s="664"/>
      <c r="C204" s="661"/>
      <c r="D204" s="707"/>
      <c r="E204" s="1058"/>
      <c r="F204" s="1054"/>
      <c r="G204" s="1050"/>
      <c r="H204" s="1026"/>
      <c r="I204" s="1092"/>
      <c r="J204" s="671">
        <v>40263</v>
      </c>
      <c r="K204" s="1031">
        <v>199320000</v>
      </c>
      <c r="L204" s="1032">
        <f>L203+K204</f>
        <v>715840000</v>
      </c>
      <c r="M204" s="625" t="s">
        <v>447</v>
      </c>
    </row>
    <row r="205" spans="1:13" ht="28.5" customHeight="1" x14ac:dyDescent="0.2">
      <c r="A205" s="1033"/>
      <c r="B205" s="665"/>
      <c r="C205" s="662"/>
      <c r="D205" s="708"/>
      <c r="E205" s="1059"/>
      <c r="F205" s="1055"/>
      <c r="G205" s="1052"/>
      <c r="H205" s="1035"/>
      <c r="I205" s="1166"/>
      <c r="J205" s="671">
        <v>40373</v>
      </c>
      <c r="K205" s="1031">
        <v>-189040000</v>
      </c>
      <c r="L205" s="1032">
        <f t="shared" ref="L205" si="37">L204+K205</f>
        <v>526800000</v>
      </c>
      <c r="M205" s="625" t="s">
        <v>447</v>
      </c>
    </row>
    <row r="206" spans="1:13" ht="28.5" customHeight="1" x14ac:dyDescent="0.2">
      <c r="A206" s="1038">
        <v>40037</v>
      </c>
      <c r="B206" s="663" t="s">
        <v>1455</v>
      </c>
      <c r="C206" s="660" t="s">
        <v>709</v>
      </c>
      <c r="D206" s="706" t="s">
        <v>1069</v>
      </c>
      <c r="E206" s="1056" t="s">
        <v>133</v>
      </c>
      <c r="F206" s="1053" t="s">
        <v>1318</v>
      </c>
      <c r="G206" s="1048">
        <v>774900000</v>
      </c>
      <c r="H206" s="1040" t="s">
        <v>591</v>
      </c>
      <c r="I206" s="1092"/>
      <c r="J206" s="1061">
        <v>40086</v>
      </c>
      <c r="K206" s="1063">
        <v>313050000</v>
      </c>
      <c r="L206" s="1032">
        <f>G206+K206</f>
        <v>1087950000</v>
      </c>
      <c r="M206" s="659" t="s">
        <v>1525</v>
      </c>
    </row>
    <row r="207" spans="1:13" ht="28.5" customHeight="1" x14ac:dyDescent="0.2">
      <c r="A207" s="1024"/>
      <c r="B207" s="664"/>
      <c r="C207" s="661"/>
      <c r="D207" s="707"/>
      <c r="E207" s="1058"/>
      <c r="F207" s="1054"/>
      <c r="G207" s="1050"/>
      <c r="H207" s="1026"/>
      <c r="I207" s="1092"/>
      <c r="J207" s="671">
        <v>40177</v>
      </c>
      <c r="K207" s="1031">
        <v>275370000</v>
      </c>
      <c r="L207" s="1032">
        <f>L206+K207</f>
        <v>1363320000</v>
      </c>
      <c r="M207" s="625" t="s">
        <v>1784</v>
      </c>
    </row>
    <row r="208" spans="1:13" ht="28.5" customHeight="1" x14ac:dyDescent="0.2">
      <c r="A208" s="1024"/>
      <c r="B208" s="664"/>
      <c r="C208" s="661"/>
      <c r="D208" s="707"/>
      <c r="E208" s="1058"/>
      <c r="F208" s="1054"/>
      <c r="G208" s="1050"/>
      <c r="H208" s="1026"/>
      <c r="I208" s="1092"/>
      <c r="J208" s="671">
        <v>40263</v>
      </c>
      <c r="K208" s="1031">
        <v>278910000</v>
      </c>
      <c r="L208" s="1032">
        <f>L207+K208</f>
        <v>1642230000</v>
      </c>
      <c r="M208" s="625" t="s">
        <v>447</v>
      </c>
    </row>
    <row r="209" spans="1:17" ht="28.5" customHeight="1" x14ac:dyDescent="0.2">
      <c r="A209" s="1033"/>
      <c r="B209" s="665"/>
      <c r="C209" s="662"/>
      <c r="D209" s="708"/>
      <c r="E209" s="1059"/>
      <c r="F209" s="1055"/>
      <c r="G209" s="1052"/>
      <c r="H209" s="1035"/>
      <c r="I209" s="1166"/>
      <c r="J209" s="671">
        <v>40373</v>
      </c>
      <c r="K209" s="1031">
        <v>-474730000</v>
      </c>
      <c r="L209" s="1032">
        <f t="shared" ref="L209" si="38">L208+K209</f>
        <v>1167500000</v>
      </c>
      <c r="M209" s="625" t="s">
        <v>447</v>
      </c>
    </row>
    <row r="210" spans="1:17" ht="28.5" customHeight="1" x14ac:dyDescent="0.2">
      <c r="A210" s="1038">
        <v>40037</v>
      </c>
      <c r="B210" s="663" t="s">
        <v>1451</v>
      </c>
      <c r="C210" s="660" t="s">
        <v>1452</v>
      </c>
      <c r="D210" s="706" t="s">
        <v>987</v>
      </c>
      <c r="E210" s="706" t="s">
        <v>133</v>
      </c>
      <c r="F210" s="1053" t="s">
        <v>1318</v>
      </c>
      <c r="G210" s="1048">
        <v>6210000</v>
      </c>
      <c r="H210" s="1040" t="s">
        <v>591</v>
      </c>
      <c r="I210" s="1092"/>
      <c r="J210" s="1061">
        <v>40086</v>
      </c>
      <c r="K210" s="1060">
        <v>-1200000</v>
      </c>
      <c r="L210" s="1032">
        <f>G210+K210</f>
        <v>5010000</v>
      </c>
      <c r="M210" s="659" t="s">
        <v>1525</v>
      </c>
    </row>
    <row r="211" spans="1:17" ht="28.5" customHeight="1" x14ac:dyDescent="0.2">
      <c r="A211" s="1024"/>
      <c r="B211" s="664"/>
      <c r="C211" s="661"/>
      <c r="D211" s="707"/>
      <c r="E211" s="707"/>
      <c r="F211" s="1054"/>
      <c r="G211" s="1050"/>
      <c r="H211" s="1026"/>
      <c r="I211" s="1092"/>
      <c r="J211" s="671">
        <v>40177</v>
      </c>
      <c r="K211" s="1031">
        <v>30800000</v>
      </c>
      <c r="L211" s="1032">
        <f>L210+K211</f>
        <v>35810000</v>
      </c>
      <c r="M211" s="625" t="s">
        <v>1784</v>
      </c>
    </row>
    <row r="212" spans="1:17" ht="28.5" customHeight="1" x14ac:dyDescent="0.2">
      <c r="A212" s="1024"/>
      <c r="B212" s="664"/>
      <c r="C212" s="661"/>
      <c r="D212" s="707"/>
      <c r="E212" s="707"/>
      <c r="F212" s="1054"/>
      <c r="G212" s="1050"/>
      <c r="H212" s="1026"/>
      <c r="I212" s="1092"/>
      <c r="J212" s="671">
        <v>40263</v>
      </c>
      <c r="K212" s="1031">
        <v>23200000</v>
      </c>
      <c r="L212" s="1032">
        <f>L211+K212</f>
        <v>59010000</v>
      </c>
      <c r="M212" s="625" t="s">
        <v>447</v>
      </c>
    </row>
    <row r="213" spans="1:17" ht="28.5" customHeight="1" x14ac:dyDescent="0.2">
      <c r="A213" s="1024"/>
      <c r="B213" s="664"/>
      <c r="C213" s="661"/>
      <c r="D213" s="707"/>
      <c r="E213" s="707"/>
      <c r="F213" s="1054"/>
      <c r="G213" s="1050"/>
      <c r="H213" s="1026"/>
      <c r="I213" s="1092"/>
      <c r="J213" s="671">
        <v>40345</v>
      </c>
      <c r="K213" s="1031">
        <v>2710000</v>
      </c>
      <c r="L213" s="1032">
        <f>L212+K213</f>
        <v>61720000</v>
      </c>
      <c r="M213" s="659" t="s">
        <v>1871</v>
      </c>
    </row>
    <row r="214" spans="1:17" ht="28.5" customHeight="1" x14ac:dyDescent="0.2">
      <c r="A214" s="1024"/>
      <c r="B214" s="664"/>
      <c r="C214" s="661"/>
      <c r="D214" s="707"/>
      <c r="E214" s="1058"/>
      <c r="F214" s="1054"/>
      <c r="G214" s="1050"/>
      <c r="H214" s="1026"/>
      <c r="I214" s="1092"/>
      <c r="J214" s="671">
        <v>40373</v>
      </c>
      <c r="K214" s="1031">
        <v>-18020000</v>
      </c>
      <c r="L214" s="1032">
        <f t="shared" ref="L214:L215" si="39">L213+K214</f>
        <v>43700000</v>
      </c>
      <c r="M214" s="625" t="s">
        <v>447</v>
      </c>
    </row>
    <row r="215" spans="1:17" ht="28.5" customHeight="1" x14ac:dyDescent="0.2">
      <c r="A215" s="1024"/>
      <c r="B215" s="664"/>
      <c r="C215" s="661"/>
      <c r="D215" s="707"/>
      <c r="E215" s="1058"/>
      <c r="F215" s="1054"/>
      <c r="G215" s="1050"/>
      <c r="H215" s="1026"/>
      <c r="I215" s="1166"/>
      <c r="J215" s="671">
        <v>40375</v>
      </c>
      <c r="K215" s="1031">
        <v>6680000</v>
      </c>
      <c r="L215" s="1032">
        <f t="shared" si="39"/>
        <v>50380000</v>
      </c>
      <c r="M215" s="659" t="s">
        <v>1871</v>
      </c>
    </row>
    <row r="216" spans="1:17" ht="28.5" customHeight="1" x14ac:dyDescent="0.2">
      <c r="A216" s="1038">
        <v>40037</v>
      </c>
      <c r="B216" s="663" t="s">
        <v>1454</v>
      </c>
      <c r="C216" s="660" t="s">
        <v>1453</v>
      </c>
      <c r="D216" s="706" t="s">
        <v>1026</v>
      </c>
      <c r="E216" s="706" t="s">
        <v>133</v>
      </c>
      <c r="F216" s="1053" t="s">
        <v>1318</v>
      </c>
      <c r="G216" s="1048">
        <v>29730000</v>
      </c>
      <c r="H216" s="1040" t="s">
        <v>591</v>
      </c>
      <c r="I216" s="1092"/>
      <c r="J216" s="1061">
        <v>40086</v>
      </c>
      <c r="K216" s="1064">
        <v>-25510000</v>
      </c>
      <c r="L216" s="1032">
        <f>G216+K216</f>
        <v>4220000</v>
      </c>
      <c r="M216" s="659" t="s">
        <v>1525</v>
      </c>
      <c r="N216" s="65"/>
      <c r="O216" s="1150"/>
      <c r="P216" s="1150"/>
      <c r="Q216" s="1150"/>
    </row>
    <row r="217" spans="1:17" ht="28.5" customHeight="1" x14ac:dyDescent="0.2">
      <c r="A217" s="1024"/>
      <c r="B217" s="664"/>
      <c r="C217" s="661"/>
      <c r="D217" s="707"/>
      <c r="E217" s="707"/>
      <c r="F217" s="1054"/>
      <c r="G217" s="1050"/>
      <c r="H217" s="1026"/>
      <c r="I217" s="1092"/>
      <c r="J217" s="671">
        <v>40177</v>
      </c>
      <c r="K217" s="1031">
        <v>520000</v>
      </c>
      <c r="L217" s="1032">
        <f>L216+K217</f>
        <v>4740000</v>
      </c>
      <c r="M217" s="625" t="s">
        <v>1784</v>
      </c>
      <c r="N217" s="1150"/>
      <c r="O217" s="1150"/>
      <c r="P217" s="1150"/>
      <c r="Q217" s="1150"/>
    </row>
    <row r="218" spans="1:17" ht="28.5" customHeight="1" x14ac:dyDescent="0.2">
      <c r="A218" s="1024"/>
      <c r="B218" s="664"/>
      <c r="C218" s="661"/>
      <c r="D218" s="707"/>
      <c r="E218" s="707"/>
      <c r="F218" s="1054"/>
      <c r="G218" s="1050"/>
      <c r="H218" s="1026"/>
      <c r="I218" s="1092"/>
      <c r="J218" s="671">
        <v>40263</v>
      </c>
      <c r="K218" s="1031">
        <v>4330000</v>
      </c>
      <c r="L218" s="1032">
        <f>L217+K218</f>
        <v>9070000</v>
      </c>
      <c r="M218" s="625" t="s">
        <v>447</v>
      </c>
      <c r="N218" s="1150"/>
      <c r="O218" s="1150"/>
      <c r="P218" s="1150"/>
      <c r="Q218" s="1150"/>
    </row>
    <row r="219" spans="1:17" ht="28.5" customHeight="1" x14ac:dyDescent="0.2">
      <c r="A219" s="1024"/>
      <c r="B219" s="664"/>
      <c r="C219" s="661"/>
      <c r="D219" s="707"/>
      <c r="E219" s="707"/>
      <c r="F219" s="1054"/>
      <c r="G219" s="1050"/>
      <c r="H219" s="1026"/>
      <c r="I219" s="1092"/>
      <c r="J219" s="671">
        <v>40287</v>
      </c>
      <c r="K219" s="1043">
        <v>230000</v>
      </c>
      <c r="L219" s="1032">
        <f>L218+K219</f>
        <v>9300000</v>
      </c>
      <c r="M219" s="659" t="s">
        <v>1871</v>
      </c>
      <c r="N219" s="1150"/>
      <c r="O219" s="1150"/>
      <c r="P219" s="1150"/>
      <c r="Q219" s="1150"/>
    </row>
    <row r="220" spans="1:17" ht="28.5" customHeight="1" x14ac:dyDescent="0.2">
      <c r="A220" s="1024"/>
      <c r="B220" s="664"/>
      <c r="C220" s="661"/>
      <c r="D220" s="707"/>
      <c r="E220" s="707"/>
      <c r="F220" s="1054"/>
      <c r="G220" s="1050"/>
      <c r="H220" s="1026"/>
      <c r="I220" s="1092"/>
      <c r="J220" s="671">
        <v>40317</v>
      </c>
      <c r="K220" s="1043">
        <v>850000</v>
      </c>
      <c r="L220" s="1032">
        <f>L219+K220</f>
        <v>10150000</v>
      </c>
      <c r="M220" s="659" t="s">
        <v>1786</v>
      </c>
      <c r="N220" s="1150"/>
      <c r="O220" s="1150"/>
      <c r="P220" s="1150"/>
      <c r="Q220" s="1150"/>
    </row>
    <row r="221" spans="1:17" ht="28.5" customHeight="1" x14ac:dyDescent="0.2">
      <c r="A221" s="1033"/>
      <c r="B221" s="665"/>
      <c r="C221" s="662"/>
      <c r="D221" s="708"/>
      <c r="E221" s="1059"/>
      <c r="F221" s="1055"/>
      <c r="G221" s="1052"/>
      <c r="H221" s="1035"/>
      <c r="I221" s="1166"/>
      <c r="J221" s="671">
        <v>40373</v>
      </c>
      <c r="K221" s="1031">
        <v>-850000</v>
      </c>
      <c r="L221" s="1032">
        <f t="shared" ref="L221" si="40">L220+K221</f>
        <v>9300000</v>
      </c>
      <c r="M221" s="625" t="s">
        <v>447</v>
      </c>
    </row>
    <row r="222" spans="1:17" ht="28.5" customHeight="1" x14ac:dyDescent="0.2">
      <c r="A222" s="1038">
        <v>40053</v>
      </c>
      <c r="B222" s="663" t="s">
        <v>1464</v>
      </c>
      <c r="C222" s="660" t="s">
        <v>1465</v>
      </c>
      <c r="D222" s="706" t="s">
        <v>987</v>
      </c>
      <c r="E222" s="706" t="s">
        <v>133</v>
      </c>
      <c r="F222" s="1053" t="s">
        <v>1318</v>
      </c>
      <c r="G222" s="1048">
        <v>668440000</v>
      </c>
      <c r="H222" s="1040" t="s">
        <v>591</v>
      </c>
      <c r="I222" s="1092"/>
      <c r="J222" s="1061">
        <v>40088</v>
      </c>
      <c r="K222" s="1060">
        <v>145800000</v>
      </c>
      <c r="L222" s="1032">
        <f>G222+K222</f>
        <v>814240000</v>
      </c>
      <c r="M222" s="659" t="s">
        <v>1537</v>
      </c>
      <c r="N222" s="1150"/>
      <c r="O222" s="1150"/>
      <c r="P222" s="1150"/>
      <c r="Q222" s="1150"/>
    </row>
    <row r="223" spans="1:17" ht="28.5" customHeight="1" x14ac:dyDescent="0.2">
      <c r="A223" s="1024"/>
      <c r="B223" s="664"/>
      <c r="C223" s="661"/>
      <c r="D223" s="707"/>
      <c r="E223" s="707"/>
      <c r="F223" s="1054"/>
      <c r="G223" s="1050"/>
      <c r="H223" s="1026"/>
      <c r="I223" s="1092"/>
      <c r="J223" s="671">
        <v>40177</v>
      </c>
      <c r="K223" s="1031">
        <v>1355930000</v>
      </c>
      <c r="L223" s="1032">
        <f>L222+K223</f>
        <v>2170170000</v>
      </c>
      <c r="M223" s="625" t="s">
        <v>1784</v>
      </c>
      <c r="N223" s="1150"/>
      <c r="O223" s="1150"/>
      <c r="P223" s="1150"/>
      <c r="Q223" s="1150"/>
    </row>
    <row r="224" spans="1:17" ht="28.5" customHeight="1" x14ac:dyDescent="0.2">
      <c r="A224" s="1024"/>
      <c r="B224" s="664"/>
      <c r="C224" s="661"/>
      <c r="D224" s="707"/>
      <c r="E224" s="707"/>
      <c r="F224" s="1054"/>
      <c r="G224" s="1050"/>
      <c r="H224" s="1026"/>
      <c r="I224" s="1092"/>
      <c r="J224" s="671">
        <v>40263</v>
      </c>
      <c r="K224" s="1031">
        <v>121180000</v>
      </c>
      <c r="L224" s="1032">
        <f>L223+K224</f>
        <v>2291350000</v>
      </c>
      <c r="M224" s="625" t="s">
        <v>447</v>
      </c>
      <c r="N224" s="1150"/>
      <c r="O224" s="1150"/>
      <c r="P224" s="1150"/>
      <c r="Q224" s="1150"/>
    </row>
    <row r="225" spans="1:17" ht="28.5" customHeight="1" x14ac:dyDescent="0.2">
      <c r="A225" s="1033"/>
      <c r="B225" s="665"/>
      <c r="C225" s="662"/>
      <c r="D225" s="708"/>
      <c r="E225" s="1059"/>
      <c r="F225" s="1055"/>
      <c r="G225" s="1052"/>
      <c r="H225" s="1035"/>
      <c r="I225" s="1166"/>
      <c r="J225" s="671">
        <v>40373</v>
      </c>
      <c r="K225" s="1031">
        <v>-408850000</v>
      </c>
      <c r="L225" s="1032">
        <f t="shared" ref="L225" si="41">L224+K225</f>
        <v>1882500000</v>
      </c>
      <c r="M225" s="625" t="s">
        <v>447</v>
      </c>
    </row>
    <row r="226" spans="1:17" ht="28.5" customHeight="1" x14ac:dyDescent="0.2">
      <c r="A226" s="1038">
        <v>40053</v>
      </c>
      <c r="B226" s="663" t="s">
        <v>1466</v>
      </c>
      <c r="C226" s="660" t="s">
        <v>818</v>
      </c>
      <c r="D226" s="706" t="s">
        <v>987</v>
      </c>
      <c r="E226" s="706" t="s">
        <v>133</v>
      </c>
      <c r="F226" s="1053" t="s">
        <v>1318</v>
      </c>
      <c r="G226" s="1048">
        <v>300000</v>
      </c>
      <c r="H226" s="1040" t="s">
        <v>591</v>
      </c>
      <c r="I226" s="1092"/>
      <c r="J226" s="1061">
        <v>40088</v>
      </c>
      <c r="K226" s="1060">
        <v>70000</v>
      </c>
      <c r="L226" s="1032">
        <f>G226+K226</f>
        <v>370000</v>
      </c>
      <c r="M226" s="659" t="s">
        <v>1537</v>
      </c>
      <c r="N226" s="1150"/>
      <c r="O226" s="1150"/>
      <c r="P226" s="1150"/>
      <c r="Q226" s="1150"/>
    </row>
    <row r="227" spans="1:17" ht="28.5" customHeight="1" x14ac:dyDescent="0.2">
      <c r="A227" s="1024"/>
      <c r="B227" s="664"/>
      <c r="C227" s="661"/>
      <c r="D227" s="707"/>
      <c r="E227" s="707"/>
      <c r="F227" s="1054"/>
      <c r="G227" s="1050"/>
      <c r="H227" s="1026"/>
      <c r="I227" s="1092"/>
      <c r="J227" s="671">
        <v>40177</v>
      </c>
      <c r="K227" s="1031">
        <v>2680000</v>
      </c>
      <c r="L227" s="1032">
        <f>L226+K227</f>
        <v>3050000</v>
      </c>
      <c r="M227" s="625" t="s">
        <v>1784</v>
      </c>
      <c r="N227" s="1150"/>
      <c r="O227" s="1150"/>
      <c r="P227" s="1150"/>
      <c r="Q227" s="1150"/>
    </row>
    <row r="228" spans="1:17" ht="28.5" customHeight="1" x14ac:dyDescent="0.2">
      <c r="A228" s="1024"/>
      <c r="B228" s="664"/>
      <c r="C228" s="661"/>
      <c r="D228" s="707"/>
      <c r="E228" s="707"/>
      <c r="F228" s="1054"/>
      <c r="G228" s="1050"/>
      <c r="H228" s="1026"/>
      <c r="I228" s="1092"/>
      <c r="J228" s="671">
        <v>40263</v>
      </c>
      <c r="K228" s="1031">
        <v>350000</v>
      </c>
      <c r="L228" s="1032">
        <f>L227+K228</f>
        <v>3400000</v>
      </c>
      <c r="M228" s="625" t="s">
        <v>447</v>
      </c>
      <c r="N228" s="1150"/>
      <c r="O228" s="1150"/>
      <c r="P228" s="1150"/>
      <c r="Q228" s="1150"/>
    </row>
    <row r="229" spans="1:17" ht="28.5" customHeight="1" x14ac:dyDescent="0.2">
      <c r="A229" s="1033"/>
      <c r="B229" s="665"/>
      <c r="C229" s="662"/>
      <c r="D229" s="708"/>
      <c r="E229" s="1059"/>
      <c r="F229" s="1055"/>
      <c r="G229" s="1052"/>
      <c r="H229" s="1035"/>
      <c r="I229" s="1166"/>
      <c r="J229" s="671">
        <v>40373</v>
      </c>
      <c r="K229" s="1031">
        <v>-1900000</v>
      </c>
      <c r="L229" s="1032">
        <f t="shared" ref="L229" si="42">L228+K229</f>
        <v>1500000</v>
      </c>
      <c r="M229" s="625" t="s">
        <v>447</v>
      </c>
    </row>
    <row r="230" spans="1:17" ht="28.5" customHeight="1" x14ac:dyDescent="0.2">
      <c r="A230" s="1038">
        <v>40053</v>
      </c>
      <c r="B230" s="663" t="s">
        <v>1467</v>
      </c>
      <c r="C230" s="660" t="s">
        <v>12</v>
      </c>
      <c r="D230" s="706" t="s">
        <v>704</v>
      </c>
      <c r="E230" s="706" t="s">
        <v>133</v>
      </c>
      <c r="F230" s="1053" t="s">
        <v>1318</v>
      </c>
      <c r="G230" s="1048">
        <v>570000</v>
      </c>
      <c r="H230" s="1040" t="s">
        <v>591</v>
      </c>
      <c r="I230" s="1092"/>
      <c r="J230" s="1061">
        <v>40088</v>
      </c>
      <c r="K230" s="1060">
        <v>130000</v>
      </c>
      <c r="L230" s="1032">
        <f>G230+K230</f>
        <v>700000</v>
      </c>
      <c r="M230" s="659" t="s">
        <v>1537</v>
      </c>
      <c r="N230" s="1150"/>
      <c r="O230" s="1150"/>
      <c r="P230" s="1150"/>
      <c r="Q230" s="1150"/>
    </row>
    <row r="231" spans="1:17" ht="28.5" customHeight="1" x14ac:dyDescent="0.2">
      <c r="A231" s="1024"/>
      <c r="B231" s="664"/>
      <c r="C231" s="661"/>
      <c r="D231" s="707"/>
      <c r="E231" s="707"/>
      <c r="F231" s="1054"/>
      <c r="G231" s="1050"/>
      <c r="H231" s="1026"/>
      <c r="I231" s="1092"/>
      <c r="J231" s="671">
        <v>40177</v>
      </c>
      <c r="K231" s="1031">
        <v>-310000</v>
      </c>
      <c r="L231" s="1032">
        <f>L230+K231</f>
        <v>390000</v>
      </c>
      <c r="M231" s="625" t="s">
        <v>1784</v>
      </c>
      <c r="N231" s="1150"/>
      <c r="O231" s="1150"/>
      <c r="P231" s="1150"/>
      <c r="Q231" s="1150"/>
    </row>
    <row r="232" spans="1:17" ht="28.5" customHeight="1" x14ac:dyDescent="0.2">
      <c r="A232" s="1024"/>
      <c r="B232" s="664"/>
      <c r="C232" s="661"/>
      <c r="D232" s="707"/>
      <c r="E232" s="707"/>
      <c r="F232" s="1054"/>
      <c r="G232" s="1050"/>
      <c r="H232" s="1026"/>
      <c r="I232" s="1092"/>
      <c r="J232" s="671">
        <v>40263</v>
      </c>
      <c r="K232" s="1031">
        <v>2110000</v>
      </c>
      <c r="L232" s="1032">
        <f>L231+K232</f>
        <v>2500000</v>
      </c>
      <c r="M232" s="625" t="s">
        <v>447</v>
      </c>
      <c r="N232" s="1150"/>
      <c r="O232" s="1150"/>
      <c r="P232" s="1150"/>
      <c r="Q232" s="1150"/>
    </row>
    <row r="233" spans="1:17" ht="28.5" customHeight="1" x14ac:dyDescent="0.2">
      <c r="A233" s="1033"/>
      <c r="B233" s="665"/>
      <c r="C233" s="662"/>
      <c r="D233" s="708"/>
      <c r="E233" s="1059"/>
      <c r="F233" s="1055"/>
      <c r="G233" s="1052"/>
      <c r="H233" s="1035"/>
      <c r="I233" s="1166"/>
      <c r="J233" s="671">
        <v>40373</v>
      </c>
      <c r="K233" s="1031">
        <v>8300000</v>
      </c>
      <c r="L233" s="1032">
        <f t="shared" ref="L233" si="43">L232+K233</f>
        <v>10800000</v>
      </c>
      <c r="M233" s="625" t="s">
        <v>447</v>
      </c>
    </row>
    <row r="234" spans="1:17" ht="28.5" customHeight="1" x14ac:dyDescent="0.2">
      <c r="A234" s="1038">
        <v>40058</v>
      </c>
      <c r="B234" s="663" t="s">
        <v>1475</v>
      </c>
      <c r="C234" s="660" t="s">
        <v>1399</v>
      </c>
      <c r="D234" s="706" t="s">
        <v>1001</v>
      </c>
      <c r="E234" s="706" t="s">
        <v>133</v>
      </c>
      <c r="F234" s="1053" t="s">
        <v>1318</v>
      </c>
      <c r="G234" s="1048">
        <v>560000</v>
      </c>
      <c r="H234" s="1040" t="s">
        <v>591</v>
      </c>
      <c r="I234" s="1092"/>
      <c r="J234" s="1061">
        <v>40088</v>
      </c>
      <c r="K234" s="1060">
        <v>130000</v>
      </c>
      <c r="L234" s="1032">
        <f>G234+K234</f>
        <v>690000</v>
      </c>
      <c r="M234" s="659" t="s">
        <v>1537</v>
      </c>
      <c r="N234" s="1150"/>
      <c r="O234" s="1150"/>
      <c r="P234" s="1150"/>
      <c r="Q234" s="1150"/>
    </row>
    <row r="235" spans="1:17" ht="28.5" customHeight="1" x14ac:dyDescent="0.2">
      <c r="A235" s="1024"/>
      <c r="B235" s="664"/>
      <c r="C235" s="661"/>
      <c r="D235" s="707"/>
      <c r="E235" s="707"/>
      <c r="F235" s="1054"/>
      <c r="G235" s="1050"/>
      <c r="H235" s="1026"/>
      <c r="I235" s="1092"/>
      <c r="J235" s="671">
        <v>40177</v>
      </c>
      <c r="K235" s="1031">
        <v>1040000</v>
      </c>
      <c r="L235" s="1032">
        <f>L234+K235</f>
        <v>1730000</v>
      </c>
      <c r="M235" s="625" t="s">
        <v>1784</v>
      </c>
      <c r="N235" s="1150"/>
      <c r="O235" s="1150"/>
      <c r="P235" s="1150"/>
      <c r="Q235" s="1150"/>
    </row>
    <row r="236" spans="1:17" ht="28.5" customHeight="1" x14ac:dyDescent="0.2">
      <c r="A236" s="1024"/>
      <c r="B236" s="664"/>
      <c r="C236" s="661"/>
      <c r="D236" s="707"/>
      <c r="E236" s="707"/>
      <c r="F236" s="1054"/>
      <c r="G236" s="1050"/>
      <c r="H236" s="1026"/>
      <c r="I236" s="1092"/>
      <c r="J236" s="671">
        <v>40263</v>
      </c>
      <c r="K236" s="1031">
        <v>-1680000</v>
      </c>
      <c r="L236" s="1032">
        <f>L235+K236</f>
        <v>50000</v>
      </c>
      <c r="M236" s="625" t="s">
        <v>447</v>
      </c>
      <c r="N236" s="1150"/>
      <c r="O236" s="1150"/>
      <c r="P236" s="1150"/>
      <c r="Q236" s="1150"/>
    </row>
    <row r="237" spans="1:17" ht="28.5" customHeight="1" x14ac:dyDescent="0.2">
      <c r="A237" s="1024"/>
      <c r="B237" s="664"/>
      <c r="C237" s="661"/>
      <c r="D237" s="707"/>
      <c r="E237" s="707"/>
      <c r="F237" s="1054"/>
      <c r="G237" s="1050"/>
      <c r="H237" s="1026"/>
      <c r="I237" s="1092"/>
      <c r="J237" s="671">
        <v>40310</v>
      </c>
      <c r="K237" s="1043">
        <v>1260000</v>
      </c>
      <c r="L237" s="1032">
        <f>L236+K237</f>
        <v>1310000</v>
      </c>
      <c r="M237" s="625" t="s">
        <v>447</v>
      </c>
      <c r="N237" s="1150"/>
      <c r="O237" s="1150"/>
      <c r="P237" s="1150"/>
      <c r="Q237" s="1150"/>
    </row>
    <row r="238" spans="1:17" ht="28.5" customHeight="1" x14ac:dyDescent="0.2">
      <c r="A238" s="1033"/>
      <c r="B238" s="665"/>
      <c r="C238" s="662"/>
      <c r="D238" s="708"/>
      <c r="E238" s="1059"/>
      <c r="F238" s="1055"/>
      <c r="G238" s="1052"/>
      <c r="H238" s="1035"/>
      <c r="I238" s="1166"/>
      <c r="J238" s="671">
        <v>40373</v>
      </c>
      <c r="K238" s="1031">
        <v>-1110000</v>
      </c>
      <c r="L238" s="1032">
        <f t="shared" ref="L238" si="44">L237+K238</f>
        <v>200000</v>
      </c>
      <c r="M238" s="625" t="s">
        <v>447</v>
      </c>
    </row>
    <row r="239" spans="1:17" ht="28.5" customHeight="1" x14ac:dyDescent="0.2">
      <c r="A239" s="1038">
        <v>40058</v>
      </c>
      <c r="B239" s="663" t="s">
        <v>1476</v>
      </c>
      <c r="C239" s="660" t="s">
        <v>284</v>
      </c>
      <c r="D239" s="706" t="s">
        <v>1069</v>
      </c>
      <c r="E239" s="706" t="s">
        <v>133</v>
      </c>
      <c r="F239" s="1053" t="s">
        <v>1318</v>
      </c>
      <c r="G239" s="1048">
        <v>6000000</v>
      </c>
      <c r="H239" s="1040" t="s">
        <v>591</v>
      </c>
      <c r="I239" s="1092"/>
      <c r="J239" s="1061">
        <v>40088</v>
      </c>
      <c r="K239" s="1060">
        <v>1310000</v>
      </c>
      <c r="L239" s="1032">
        <f>G239+K239</f>
        <v>7310000</v>
      </c>
      <c r="M239" s="659" t="s">
        <v>1537</v>
      </c>
      <c r="N239" s="1150"/>
      <c r="O239" s="1150"/>
      <c r="P239" s="1150"/>
      <c r="Q239" s="1150"/>
    </row>
    <row r="240" spans="1:17" ht="28.5" customHeight="1" x14ac:dyDescent="0.2">
      <c r="A240" s="1024"/>
      <c r="B240" s="664"/>
      <c r="C240" s="661"/>
      <c r="D240" s="707"/>
      <c r="E240" s="707"/>
      <c r="F240" s="1054"/>
      <c r="G240" s="1050"/>
      <c r="H240" s="1026"/>
      <c r="I240" s="1092"/>
      <c r="J240" s="671">
        <v>40177</v>
      </c>
      <c r="K240" s="1031">
        <v>-3390000</v>
      </c>
      <c r="L240" s="1032">
        <f>L239+K240</f>
        <v>3920000</v>
      </c>
      <c r="M240" s="625" t="s">
        <v>1784</v>
      </c>
      <c r="N240" s="1150"/>
      <c r="O240" s="1150"/>
      <c r="P240" s="1150"/>
      <c r="Q240" s="1150"/>
    </row>
    <row r="241" spans="1:17" ht="28.5" customHeight="1" x14ac:dyDescent="0.2">
      <c r="A241" s="1024"/>
      <c r="B241" s="664"/>
      <c r="C241" s="661"/>
      <c r="D241" s="707"/>
      <c r="E241" s="707"/>
      <c r="F241" s="1054"/>
      <c r="G241" s="1050"/>
      <c r="H241" s="1026"/>
      <c r="I241" s="1092"/>
      <c r="J241" s="671">
        <v>40263</v>
      </c>
      <c r="K241" s="1031">
        <v>410000</v>
      </c>
      <c r="L241" s="1032">
        <f>L240+K241</f>
        <v>4330000</v>
      </c>
      <c r="M241" s="625" t="s">
        <v>447</v>
      </c>
      <c r="N241" s="1150"/>
      <c r="O241" s="1150"/>
      <c r="P241" s="1150"/>
      <c r="Q241" s="1150"/>
    </row>
    <row r="242" spans="1:17" ht="28.5" customHeight="1" x14ac:dyDescent="0.2">
      <c r="A242" s="1033"/>
      <c r="B242" s="665"/>
      <c r="C242" s="662"/>
      <c r="D242" s="708"/>
      <c r="E242" s="1059"/>
      <c r="F242" s="1055"/>
      <c r="G242" s="1052"/>
      <c r="H242" s="1035"/>
      <c r="I242" s="1166"/>
      <c r="J242" s="671">
        <v>40373</v>
      </c>
      <c r="K242" s="1031">
        <v>-730000</v>
      </c>
      <c r="L242" s="1032">
        <f t="shared" ref="L242" si="45">L241+K242</f>
        <v>3600000</v>
      </c>
      <c r="M242" s="625" t="s">
        <v>447</v>
      </c>
    </row>
    <row r="243" spans="1:17" ht="28.5" customHeight="1" x14ac:dyDescent="0.2">
      <c r="A243" s="1038">
        <v>40065</v>
      </c>
      <c r="B243" s="663" t="s">
        <v>1479</v>
      </c>
      <c r="C243" s="660" t="s">
        <v>1482</v>
      </c>
      <c r="D243" s="706" t="s">
        <v>1074</v>
      </c>
      <c r="E243" s="706" t="s">
        <v>133</v>
      </c>
      <c r="F243" s="1053" t="s">
        <v>1318</v>
      </c>
      <c r="G243" s="1048">
        <v>1250000</v>
      </c>
      <c r="H243" s="1040" t="s">
        <v>591</v>
      </c>
      <c r="I243" s="1092"/>
      <c r="J243" s="1061">
        <v>40088</v>
      </c>
      <c r="K243" s="1060">
        <v>280000</v>
      </c>
      <c r="L243" s="1032">
        <f>G243+K243</f>
        <v>1530000</v>
      </c>
      <c r="M243" s="659" t="s">
        <v>1537</v>
      </c>
    </row>
    <row r="244" spans="1:17" ht="28.5" customHeight="1" x14ac:dyDescent="0.2">
      <c r="A244" s="1024"/>
      <c r="B244" s="664"/>
      <c r="C244" s="661"/>
      <c r="D244" s="707"/>
      <c r="E244" s="707"/>
      <c r="F244" s="1054"/>
      <c r="G244" s="1050"/>
      <c r="H244" s="1026"/>
      <c r="I244" s="1092"/>
      <c r="J244" s="671">
        <v>40177</v>
      </c>
      <c r="K244" s="1031">
        <v>-750000</v>
      </c>
      <c r="L244" s="1032">
        <f>L243+K244</f>
        <v>780000</v>
      </c>
      <c r="M244" s="625" t="s">
        <v>1784</v>
      </c>
    </row>
    <row r="245" spans="1:17" ht="28.5" customHeight="1" x14ac:dyDescent="0.2">
      <c r="A245" s="1024"/>
      <c r="B245" s="664"/>
      <c r="C245" s="661"/>
      <c r="D245" s="707"/>
      <c r="E245" s="707"/>
      <c r="F245" s="1054"/>
      <c r="G245" s="1050"/>
      <c r="H245" s="1026"/>
      <c r="I245" s="1092"/>
      <c r="J245" s="671">
        <v>40263</v>
      </c>
      <c r="K245" s="1031">
        <v>120000</v>
      </c>
      <c r="L245" s="1032">
        <f>L244+K245</f>
        <v>900000</v>
      </c>
      <c r="M245" s="625" t="s">
        <v>447</v>
      </c>
    </row>
    <row r="246" spans="1:17" ht="28.5" customHeight="1" x14ac:dyDescent="0.2">
      <c r="A246" s="1033"/>
      <c r="B246" s="665"/>
      <c r="C246" s="662"/>
      <c r="D246" s="708"/>
      <c r="E246" s="1059"/>
      <c r="F246" s="1055"/>
      <c r="G246" s="1052"/>
      <c r="H246" s="1035"/>
      <c r="I246" s="1166"/>
      <c r="J246" s="671">
        <v>40373</v>
      </c>
      <c r="K246" s="1031">
        <v>-300000</v>
      </c>
      <c r="L246" s="1032">
        <f t="shared" ref="L246" si="46">L245+K246</f>
        <v>600000</v>
      </c>
      <c r="M246" s="625" t="s">
        <v>447</v>
      </c>
    </row>
    <row r="247" spans="1:17" ht="28.5" customHeight="1" x14ac:dyDescent="0.2">
      <c r="A247" s="1038">
        <v>40065</v>
      </c>
      <c r="B247" s="663" t="s">
        <v>1480</v>
      </c>
      <c r="C247" s="660" t="s">
        <v>1483</v>
      </c>
      <c r="D247" s="706" t="s">
        <v>989</v>
      </c>
      <c r="E247" s="706" t="s">
        <v>133</v>
      </c>
      <c r="F247" s="1053" t="s">
        <v>1318</v>
      </c>
      <c r="G247" s="1048">
        <v>114220000</v>
      </c>
      <c r="H247" s="1040" t="s">
        <v>591</v>
      </c>
      <c r="I247" s="1092"/>
      <c r="J247" s="1061">
        <v>40088</v>
      </c>
      <c r="K247" s="1060">
        <v>24920000</v>
      </c>
      <c r="L247" s="1032">
        <f>G247+K247</f>
        <v>139140000</v>
      </c>
      <c r="M247" s="659" t="s">
        <v>1537</v>
      </c>
    </row>
    <row r="248" spans="1:17" ht="28.5" customHeight="1" x14ac:dyDescent="0.2">
      <c r="A248" s="1024"/>
      <c r="B248" s="664"/>
      <c r="C248" s="661"/>
      <c r="D248" s="707"/>
      <c r="E248" s="707"/>
      <c r="F248" s="1054"/>
      <c r="G248" s="1050"/>
      <c r="H248" s="1026"/>
      <c r="I248" s="1092"/>
      <c r="J248" s="671">
        <v>40177</v>
      </c>
      <c r="K248" s="1031">
        <v>49410000</v>
      </c>
      <c r="L248" s="1032">
        <f>L247+K248</f>
        <v>188550000</v>
      </c>
      <c r="M248" s="625" t="s">
        <v>1784</v>
      </c>
    </row>
    <row r="249" spans="1:17" ht="28.5" customHeight="1" x14ac:dyDescent="0.2">
      <c r="A249" s="1024"/>
      <c r="B249" s="664"/>
      <c r="C249" s="661"/>
      <c r="D249" s="707"/>
      <c r="E249" s="707"/>
      <c r="F249" s="1054"/>
      <c r="G249" s="1050"/>
      <c r="H249" s="1026"/>
      <c r="I249" s="1092"/>
      <c r="J249" s="671">
        <v>40263</v>
      </c>
      <c r="K249" s="1031">
        <v>41830000</v>
      </c>
      <c r="L249" s="1032">
        <f>L248+K249</f>
        <v>230380000</v>
      </c>
      <c r="M249" s="625" t="s">
        <v>447</v>
      </c>
    </row>
    <row r="250" spans="1:17" ht="28.5" customHeight="1" x14ac:dyDescent="0.2">
      <c r="A250" s="1033"/>
      <c r="B250" s="665"/>
      <c r="C250" s="662"/>
      <c r="D250" s="708"/>
      <c r="E250" s="1059"/>
      <c r="F250" s="1055"/>
      <c r="G250" s="1052"/>
      <c r="H250" s="1035"/>
      <c r="I250" s="1166"/>
      <c r="J250" s="671">
        <v>40373</v>
      </c>
      <c r="K250" s="1031">
        <v>-85780000</v>
      </c>
      <c r="L250" s="1032">
        <f t="shared" ref="L250" si="47">L249+K250</f>
        <v>144600000</v>
      </c>
      <c r="M250" s="625" t="s">
        <v>447</v>
      </c>
    </row>
    <row r="251" spans="1:17" ht="28.5" customHeight="1" x14ac:dyDescent="0.2">
      <c r="A251" s="1038">
        <v>40065</v>
      </c>
      <c r="B251" s="663" t="s">
        <v>1481</v>
      </c>
      <c r="C251" s="660" t="s">
        <v>1484</v>
      </c>
      <c r="D251" s="706" t="s">
        <v>132</v>
      </c>
      <c r="E251" s="706" t="s">
        <v>133</v>
      </c>
      <c r="F251" s="1053" t="s">
        <v>1318</v>
      </c>
      <c r="G251" s="1048">
        <v>4350000</v>
      </c>
      <c r="H251" s="1040" t="s">
        <v>591</v>
      </c>
      <c r="I251" s="1092"/>
      <c r="J251" s="1061">
        <v>40088</v>
      </c>
      <c r="K251" s="1060">
        <v>950000</v>
      </c>
      <c r="L251" s="1032">
        <f>G251+K251</f>
        <v>5300000</v>
      </c>
      <c r="M251" s="659" t="s">
        <v>1537</v>
      </c>
    </row>
    <row r="252" spans="1:17" ht="28.5" customHeight="1" x14ac:dyDescent="0.2">
      <c r="A252" s="1024"/>
      <c r="B252" s="664"/>
      <c r="C252" s="661"/>
      <c r="D252" s="707"/>
      <c r="E252" s="707"/>
      <c r="F252" s="1054"/>
      <c r="G252" s="1050"/>
      <c r="H252" s="1026"/>
      <c r="I252" s="1092"/>
      <c r="J252" s="671">
        <v>40177</v>
      </c>
      <c r="K252" s="1031">
        <v>5700000</v>
      </c>
      <c r="L252" s="1032">
        <f>L251+K252</f>
        <v>11000000</v>
      </c>
      <c r="M252" s="625" t="s">
        <v>1784</v>
      </c>
    </row>
    <row r="253" spans="1:17" ht="28.5" customHeight="1" x14ac:dyDescent="0.2">
      <c r="A253" s="1024"/>
      <c r="B253" s="664"/>
      <c r="C253" s="661"/>
      <c r="D253" s="707"/>
      <c r="E253" s="707"/>
      <c r="F253" s="1054"/>
      <c r="G253" s="1050"/>
      <c r="H253" s="1026"/>
      <c r="I253" s="1092"/>
      <c r="J253" s="671">
        <v>40263</v>
      </c>
      <c r="K253" s="1031">
        <v>740000</v>
      </c>
      <c r="L253" s="1032">
        <f>L252+K253</f>
        <v>11740000</v>
      </c>
      <c r="M253" s="625" t="s">
        <v>447</v>
      </c>
    </row>
    <row r="254" spans="1:17" ht="28.5" customHeight="1" x14ac:dyDescent="0.2">
      <c r="A254" s="1033"/>
      <c r="B254" s="665"/>
      <c r="C254" s="662"/>
      <c r="D254" s="708"/>
      <c r="E254" s="1059"/>
      <c r="F254" s="1055"/>
      <c r="G254" s="1052"/>
      <c r="H254" s="1035"/>
      <c r="I254" s="1166"/>
      <c r="J254" s="671">
        <v>40373</v>
      </c>
      <c r="K254" s="1031">
        <v>-1440000</v>
      </c>
      <c r="L254" s="1032">
        <f t="shared" ref="L254" si="48">L253+K254</f>
        <v>10300000</v>
      </c>
      <c r="M254" s="625" t="s">
        <v>447</v>
      </c>
    </row>
    <row r="255" spans="1:17" ht="28.5" customHeight="1" x14ac:dyDescent="0.2">
      <c r="A255" s="1038">
        <v>40067</v>
      </c>
      <c r="B255" s="663" t="s">
        <v>1492</v>
      </c>
      <c r="C255" s="660" t="s">
        <v>916</v>
      </c>
      <c r="D255" s="706" t="s">
        <v>1024</v>
      </c>
      <c r="E255" s="706" t="s">
        <v>133</v>
      </c>
      <c r="F255" s="1053" t="s">
        <v>1318</v>
      </c>
      <c r="G255" s="1048">
        <v>2070000</v>
      </c>
      <c r="H255" s="1040" t="s">
        <v>591</v>
      </c>
      <c r="I255" s="1092"/>
      <c r="J255" s="1061">
        <v>40088</v>
      </c>
      <c r="K255" s="1060">
        <v>460000</v>
      </c>
      <c r="L255" s="1032">
        <f>G255+K255</f>
        <v>2530000</v>
      </c>
      <c r="M255" s="659" t="s">
        <v>1537</v>
      </c>
    </row>
    <row r="256" spans="1:17" ht="28.5" customHeight="1" x14ac:dyDescent="0.2">
      <c r="A256" s="1024"/>
      <c r="B256" s="664"/>
      <c r="C256" s="661"/>
      <c r="D256" s="707"/>
      <c r="E256" s="707"/>
      <c r="F256" s="1054"/>
      <c r="G256" s="1050"/>
      <c r="H256" s="1026"/>
      <c r="I256" s="1092"/>
      <c r="J256" s="671">
        <v>40177</v>
      </c>
      <c r="K256" s="1031">
        <v>2730000</v>
      </c>
      <c r="L256" s="1032">
        <f>L255+K256</f>
        <v>5260000</v>
      </c>
      <c r="M256" s="625" t="s">
        <v>1784</v>
      </c>
    </row>
    <row r="257" spans="1:13" ht="28.5" customHeight="1" x14ac:dyDescent="0.2">
      <c r="A257" s="1024"/>
      <c r="B257" s="664"/>
      <c r="C257" s="661"/>
      <c r="D257" s="707"/>
      <c r="E257" s="707"/>
      <c r="F257" s="1054"/>
      <c r="G257" s="1050"/>
      <c r="H257" s="1026"/>
      <c r="I257" s="1092"/>
      <c r="J257" s="671">
        <v>40263</v>
      </c>
      <c r="K257" s="1031">
        <v>13280000</v>
      </c>
      <c r="L257" s="1032">
        <f>L256+K257</f>
        <v>18540000</v>
      </c>
      <c r="M257" s="625" t="s">
        <v>447</v>
      </c>
    </row>
    <row r="258" spans="1:13" ht="28.5" customHeight="1" x14ac:dyDescent="0.2">
      <c r="A258" s="1033"/>
      <c r="B258" s="665"/>
      <c r="C258" s="662"/>
      <c r="D258" s="708"/>
      <c r="E258" s="1059"/>
      <c r="F258" s="1055"/>
      <c r="G258" s="1052"/>
      <c r="H258" s="1035"/>
      <c r="I258" s="1166"/>
      <c r="J258" s="671">
        <v>40373</v>
      </c>
      <c r="K258" s="1031">
        <v>-13540000</v>
      </c>
      <c r="L258" s="1032">
        <f t="shared" ref="L258" si="49">L257+K258</f>
        <v>5000000</v>
      </c>
      <c r="M258" s="625" t="s">
        <v>447</v>
      </c>
    </row>
    <row r="259" spans="1:13" ht="28.5" customHeight="1" x14ac:dyDescent="0.2">
      <c r="A259" s="1038">
        <v>40067</v>
      </c>
      <c r="B259" s="663" t="s">
        <v>1493</v>
      </c>
      <c r="C259" s="660" t="s">
        <v>768</v>
      </c>
      <c r="D259" s="706" t="s">
        <v>1074</v>
      </c>
      <c r="E259" s="706" t="s">
        <v>133</v>
      </c>
      <c r="F259" s="1053" t="s">
        <v>1318</v>
      </c>
      <c r="G259" s="1048">
        <v>250000</v>
      </c>
      <c r="H259" s="1040" t="s">
        <v>591</v>
      </c>
      <c r="I259" s="1092"/>
      <c r="J259" s="1061">
        <v>40088</v>
      </c>
      <c r="K259" s="1060">
        <v>60000</v>
      </c>
      <c r="L259" s="1032">
        <f>G259+K259</f>
        <v>310000</v>
      </c>
      <c r="M259" s="659" t="s">
        <v>1537</v>
      </c>
    </row>
    <row r="260" spans="1:13" ht="28.5" customHeight="1" x14ac:dyDescent="0.2">
      <c r="A260" s="1024"/>
      <c r="B260" s="664"/>
      <c r="C260" s="661"/>
      <c r="D260" s="707"/>
      <c r="E260" s="707"/>
      <c r="F260" s="1054"/>
      <c r="G260" s="1050"/>
      <c r="H260" s="1026"/>
      <c r="I260" s="1092"/>
      <c r="J260" s="671">
        <v>40177</v>
      </c>
      <c r="K260" s="1031">
        <v>-80000</v>
      </c>
      <c r="L260" s="1032">
        <f>L259+K260</f>
        <v>230000</v>
      </c>
      <c r="M260" s="625" t="s">
        <v>1784</v>
      </c>
    </row>
    <row r="261" spans="1:13" ht="28.5" customHeight="1" x14ac:dyDescent="0.2">
      <c r="A261" s="1024"/>
      <c r="B261" s="664"/>
      <c r="C261" s="661"/>
      <c r="D261" s="707"/>
      <c r="E261" s="707"/>
      <c r="F261" s="1054"/>
      <c r="G261" s="1050"/>
      <c r="H261" s="1026"/>
      <c r="I261" s="1092"/>
      <c r="J261" s="671">
        <v>40263</v>
      </c>
      <c r="K261" s="1031">
        <v>280000</v>
      </c>
      <c r="L261" s="1032">
        <f>L260+K261</f>
        <v>510000</v>
      </c>
      <c r="M261" s="625" t="s">
        <v>447</v>
      </c>
    </row>
    <row r="262" spans="1:13" ht="28.5" customHeight="1" x14ac:dyDescent="0.2">
      <c r="A262" s="1033"/>
      <c r="B262" s="665"/>
      <c r="C262" s="662"/>
      <c r="D262" s="708"/>
      <c r="E262" s="1059"/>
      <c r="F262" s="1055"/>
      <c r="G262" s="1052"/>
      <c r="H262" s="1035"/>
      <c r="I262" s="1166"/>
      <c r="J262" s="671">
        <v>40373</v>
      </c>
      <c r="K262" s="1031">
        <v>-410000</v>
      </c>
      <c r="L262" s="1032">
        <f t="shared" ref="L262" si="50">L261+K262</f>
        <v>100000</v>
      </c>
      <c r="M262" s="625" t="s">
        <v>447</v>
      </c>
    </row>
    <row r="263" spans="1:13" ht="28.5" customHeight="1" x14ac:dyDescent="0.2">
      <c r="A263" s="1038">
        <v>40067</v>
      </c>
      <c r="B263" s="663" t="s">
        <v>1494</v>
      </c>
      <c r="C263" s="660" t="s">
        <v>869</v>
      </c>
      <c r="D263" s="706" t="s">
        <v>992</v>
      </c>
      <c r="E263" s="706" t="s">
        <v>133</v>
      </c>
      <c r="F263" s="1053" t="s">
        <v>1318</v>
      </c>
      <c r="G263" s="1048">
        <v>280000</v>
      </c>
      <c r="H263" s="1040" t="s">
        <v>591</v>
      </c>
      <c r="I263" s="1092"/>
      <c r="J263" s="1061">
        <v>40088</v>
      </c>
      <c r="K263" s="1060">
        <v>70000</v>
      </c>
      <c r="L263" s="1032">
        <f>G263+K263</f>
        <v>350000</v>
      </c>
      <c r="M263" s="659" t="s">
        <v>1537</v>
      </c>
    </row>
    <row r="264" spans="1:13" ht="28.5" customHeight="1" x14ac:dyDescent="0.2">
      <c r="A264" s="1024"/>
      <c r="B264" s="664"/>
      <c r="C264" s="661"/>
      <c r="D264" s="707"/>
      <c r="E264" s="707"/>
      <c r="F264" s="1054"/>
      <c r="G264" s="1050"/>
      <c r="H264" s="1026"/>
      <c r="I264" s="1092"/>
      <c r="J264" s="671">
        <v>40177</v>
      </c>
      <c r="K264" s="1031">
        <v>620000</v>
      </c>
      <c r="L264" s="1032">
        <f>L263+K264</f>
        <v>970000</v>
      </c>
      <c r="M264" s="625" t="s">
        <v>1784</v>
      </c>
    </row>
    <row r="265" spans="1:13" ht="28.5" customHeight="1" x14ac:dyDescent="0.2">
      <c r="A265" s="1024"/>
      <c r="B265" s="664"/>
      <c r="C265" s="661"/>
      <c r="D265" s="707"/>
      <c r="E265" s="707"/>
      <c r="F265" s="1054"/>
      <c r="G265" s="1050"/>
      <c r="H265" s="1026"/>
      <c r="I265" s="1092"/>
      <c r="J265" s="671">
        <v>40263</v>
      </c>
      <c r="K265" s="1031">
        <v>100000</v>
      </c>
      <c r="L265" s="1032">
        <f>L264+K265</f>
        <v>1070000</v>
      </c>
      <c r="M265" s="625" t="s">
        <v>447</v>
      </c>
    </row>
    <row r="266" spans="1:13" ht="28.5" customHeight="1" x14ac:dyDescent="0.2">
      <c r="A266" s="1033"/>
      <c r="B266" s="665"/>
      <c r="C266" s="662"/>
      <c r="D266" s="708"/>
      <c r="E266" s="1059"/>
      <c r="F266" s="1055"/>
      <c r="G266" s="1052"/>
      <c r="H266" s="1035"/>
      <c r="I266" s="1166"/>
      <c r="J266" s="671">
        <v>40373</v>
      </c>
      <c r="K266" s="1031">
        <v>-670000</v>
      </c>
      <c r="L266" s="1032">
        <f t="shared" ref="L266" si="51">L265+K266</f>
        <v>400000</v>
      </c>
      <c r="M266" s="625" t="s">
        <v>447</v>
      </c>
    </row>
    <row r="267" spans="1:13" ht="28.5" customHeight="1" x14ac:dyDescent="0.2">
      <c r="A267" s="1038">
        <v>40067</v>
      </c>
      <c r="B267" s="663" t="s">
        <v>1495</v>
      </c>
      <c r="C267" s="660" t="s">
        <v>1496</v>
      </c>
      <c r="D267" s="706" t="s">
        <v>1310</v>
      </c>
      <c r="E267" s="706" t="s">
        <v>133</v>
      </c>
      <c r="F267" s="1053" t="s">
        <v>1318</v>
      </c>
      <c r="G267" s="1048">
        <v>27510000</v>
      </c>
      <c r="H267" s="1040" t="s">
        <v>591</v>
      </c>
      <c r="I267" s="1092"/>
      <c r="J267" s="1061">
        <v>40088</v>
      </c>
      <c r="K267" s="1060">
        <v>6010000</v>
      </c>
      <c r="L267" s="1032">
        <f>G267+K267</f>
        <v>33520000</v>
      </c>
      <c r="M267" s="659" t="s">
        <v>1537</v>
      </c>
    </row>
    <row r="268" spans="1:13" ht="28.5" customHeight="1" x14ac:dyDescent="0.2">
      <c r="A268" s="1024"/>
      <c r="B268" s="664"/>
      <c r="C268" s="661"/>
      <c r="D268" s="707"/>
      <c r="E268" s="707"/>
      <c r="F268" s="1054"/>
      <c r="G268" s="1050"/>
      <c r="H268" s="1026"/>
      <c r="I268" s="1092"/>
      <c r="J268" s="671">
        <v>40177</v>
      </c>
      <c r="K268" s="1031">
        <v>-19750000</v>
      </c>
      <c r="L268" s="1032">
        <f>L267+K268</f>
        <v>13770000</v>
      </c>
      <c r="M268" s="625" t="s">
        <v>1784</v>
      </c>
    </row>
    <row r="269" spans="1:13" ht="28.5" customHeight="1" x14ac:dyDescent="0.2">
      <c r="A269" s="1024"/>
      <c r="B269" s="664"/>
      <c r="C269" s="661"/>
      <c r="D269" s="707"/>
      <c r="E269" s="707"/>
      <c r="F269" s="1054"/>
      <c r="G269" s="1050"/>
      <c r="H269" s="1026"/>
      <c r="I269" s="1092"/>
      <c r="J269" s="671">
        <v>40263</v>
      </c>
      <c r="K269" s="1031">
        <v>-4780000</v>
      </c>
      <c r="L269" s="1032">
        <f>L268+K269</f>
        <v>8990000</v>
      </c>
      <c r="M269" s="625" t="s">
        <v>447</v>
      </c>
    </row>
    <row r="270" spans="1:13" ht="28.5" customHeight="1" x14ac:dyDescent="0.2">
      <c r="A270" s="1033"/>
      <c r="B270" s="665"/>
      <c r="C270" s="662"/>
      <c r="D270" s="708"/>
      <c r="E270" s="1059"/>
      <c r="F270" s="1055"/>
      <c r="G270" s="1052"/>
      <c r="H270" s="1035"/>
      <c r="I270" s="1166"/>
      <c r="J270" s="671">
        <v>40373</v>
      </c>
      <c r="K270" s="1031">
        <v>-2390000</v>
      </c>
      <c r="L270" s="1032">
        <f t="shared" ref="L270" si="52">L269+K270</f>
        <v>6600000</v>
      </c>
      <c r="M270" s="625" t="s">
        <v>447</v>
      </c>
    </row>
    <row r="271" spans="1:13" ht="28.5" customHeight="1" x14ac:dyDescent="0.2">
      <c r="A271" s="1038">
        <v>40072</v>
      </c>
      <c r="B271" s="663" t="s">
        <v>1499</v>
      </c>
      <c r="C271" s="660" t="s">
        <v>1500</v>
      </c>
      <c r="D271" s="706" t="s">
        <v>987</v>
      </c>
      <c r="E271" s="706" t="s">
        <v>133</v>
      </c>
      <c r="F271" s="1053" t="s">
        <v>1318</v>
      </c>
      <c r="G271" s="1048">
        <v>410000</v>
      </c>
      <c r="H271" s="1040" t="s">
        <v>591</v>
      </c>
      <c r="I271" s="1092"/>
      <c r="J271" s="1061">
        <v>40088</v>
      </c>
      <c r="K271" s="1060">
        <v>90000</v>
      </c>
      <c r="L271" s="1032">
        <f>G271+K271</f>
        <v>500000</v>
      </c>
      <c r="M271" s="659" t="s">
        <v>1537</v>
      </c>
    </row>
    <row r="272" spans="1:13" ht="28.5" customHeight="1" x14ac:dyDescent="0.2">
      <c r="A272" s="1024"/>
      <c r="B272" s="664"/>
      <c r="C272" s="661"/>
      <c r="D272" s="707"/>
      <c r="E272" s="707"/>
      <c r="F272" s="1054"/>
      <c r="G272" s="1050"/>
      <c r="H272" s="1026"/>
      <c r="I272" s="1092"/>
      <c r="J272" s="671">
        <v>40177</v>
      </c>
      <c r="K272" s="1031">
        <v>1460000</v>
      </c>
      <c r="L272" s="1032">
        <f>L271+K272</f>
        <v>1960000</v>
      </c>
      <c r="M272" s="625" t="s">
        <v>1784</v>
      </c>
    </row>
    <row r="273" spans="1:13" ht="28.5" customHeight="1" x14ac:dyDescent="0.2">
      <c r="A273" s="1024"/>
      <c r="B273" s="664"/>
      <c r="C273" s="661"/>
      <c r="D273" s="707"/>
      <c r="E273" s="707"/>
      <c r="F273" s="1054"/>
      <c r="G273" s="1050"/>
      <c r="H273" s="1026"/>
      <c r="I273" s="1092"/>
      <c r="J273" s="671">
        <v>40263</v>
      </c>
      <c r="K273" s="1031">
        <v>160000</v>
      </c>
      <c r="L273" s="1032">
        <f>L272+K273</f>
        <v>2120000</v>
      </c>
      <c r="M273" s="625" t="s">
        <v>447</v>
      </c>
    </row>
    <row r="274" spans="1:13" ht="28.5" customHeight="1" x14ac:dyDescent="0.2">
      <c r="A274" s="1033"/>
      <c r="B274" s="665"/>
      <c r="C274" s="662"/>
      <c r="D274" s="708"/>
      <c r="E274" s="1059"/>
      <c r="F274" s="1055"/>
      <c r="G274" s="1052"/>
      <c r="H274" s="1035"/>
      <c r="I274" s="1166"/>
      <c r="J274" s="671">
        <v>40373</v>
      </c>
      <c r="K274" s="1031">
        <v>-120000</v>
      </c>
      <c r="L274" s="1032">
        <f t="shared" ref="L274" si="53">L273+K274</f>
        <v>2000000</v>
      </c>
      <c r="M274" s="625" t="s">
        <v>447</v>
      </c>
    </row>
    <row r="275" spans="1:13" ht="28.5" customHeight="1" x14ac:dyDescent="0.2">
      <c r="A275" s="711">
        <v>40079</v>
      </c>
      <c r="B275" s="1158" t="s">
        <v>1503</v>
      </c>
      <c r="C275" s="1158" t="s">
        <v>1055</v>
      </c>
      <c r="D275" s="1160" t="s">
        <v>132</v>
      </c>
      <c r="E275" s="706" t="s">
        <v>133</v>
      </c>
      <c r="F275" s="1053" t="s">
        <v>1318</v>
      </c>
      <c r="G275" s="1048">
        <v>4390000</v>
      </c>
      <c r="H275" s="1040" t="s">
        <v>591</v>
      </c>
      <c r="I275" s="1092"/>
      <c r="J275" s="1061">
        <v>40088</v>
      </c>
      <c r="K275" s="1060">
        <v>960000</v>
      </c>
      <c r="L275" s="1032">
        <f>G275+K275</f>
        <v>5350000</v>
      </c>
      <c r="M275" s="659" t="s">
        <v>1537</v>
      </c>
    </row>
    <row r="276" spans="1:13" ht="28.5" customHeight="1" x14ac:dyDescent="0.2">
      <c r="A276" s="712"/>
      <c r="B276" s="1170"/>
      <c r="C276" s="1170"/>
      <c r="D276" s="1171"/>
      <c r="E276" s="707"/>
      <c r="F276" s="1054"/>
      <c r="G276" s="1050"/>
      <c r="H276" s="1026"/>
      <c r="I276" s="1092"/>
      <c r="J276" s="671">
        <v>40177</v>
      </c>
      <c r="K276" s="1031">
        <v>-3090000</v>
      </c>
      <c r="L276" s="1032">
        <f>L275+K276</f>
        <v>2260000</v>
      </c>
      <c r="M276" s="625" t="s">
        <v>1784</v>
      </c>
    </row>
    <row r="277" spans="1:13" ht="28.5" customHeight="1" x14ac:dyDescent="0.2">
      <c r="A277" s="712"/>
      <c r="B277" s="1170"/>
      <c r="C277" s="1170"/>
      <c r="D277" s="1171"/>
      <c r="E277" s="707"/>
      <c r="F277" s="1054"/>
      <c r="G277" s="1050"/>
      <c r="H277" s="1026"/>
      <c r="I277" s="1092"/>
      <c r="J277" s="671">
        <v>40263</v>
      </c>
      <c r="K277" s="1031">
        <v>230000</v>
      </c>
      <c r="L277" s="1032">
        <f>L276+K277</f>
        <v>2490000</v>
      </c>
      <c r="M277" s="625" t="s">
        <v>447</v>
      </c>
    </row>
    <row r="278" spans="1:13" ht="28.5" customHeight="1" x14ac:dyDescent="0.2">
      <c r="A278" s="1033"/>
      <c r="B278" s="665"/>
      <c r="C278" s="662"/>
      <c r="D278" s="708"/>
      <c r="E278" s="1059"/>
      <c r="F278" s="1055"/>
      <c r="G278" s="1052"/>
      <c r="H278" s="1035"/>
      <c r="I278" s="1166"/>
      <c r="J278" s="671">
        <v>40373</v>
      </c>
      <c r="K278" s="1031">
        <v>5310000</v>
      </c>
      <c r="L278" s="1032">
        <f t="shared" ref="L278" si="54">L277+K278</f>
        <v>7800000</v>
      </c>
      <c r="M278" s="625" t="s">
        <v>447</v>
      </c>
    </row>
    <row r="279" spans="1:13" ht="28.5" customHeight="1" x14ac:dyDescent="0.2">
      <c r="A279" s="711">
        <v>40079</v>
      </c>
      <c r="B279" s="1158" t="s">
        <v>1504</v>
      </c>
      <c r="C279" s="1158" t="s">
        <v>1505</v>
      </c>
      <c r="D279" s="1160" t="s">
        <v>987</v>
      </c>
      <c r="E279" s="706" t="s">
        <v>133</v>
      </c>
      <c r="F279" s="1053" t="s">
        <v>1318</v>
      </c>
      <c r="G279" s="1048">
        <v>390000</v>
      </c>
      <c r="H279" s="1040" t="s">
        <v>591</v>
      </c>
      <c r="I279" s="1092"/>
      <c r="J279" s="1061">
        <v>40088</v>
      </c>
      <c r="K279" s="1060">
        <v>90000</v>
      </c>
      <c r="L279" s="1032">
        <f>G279+K279</f>
        <v>480000</v>
      </c>
      <c r="M279" s="659" t="s">
        <v>1537</v>
      </c>
    </row>
    <row r="280" spans="1:13" ht="28.5" customHeight="1" x14ac:dyDescent="0.2">
      <c r="A280" s="712"/>
      <c r="B280" s="1170"/>
      <c r="C280" s="1170"/>
      <c r="D280" s="1171"/>
      <c r="E280" s="707"/>
      <c r="F280" s="1054"/>
      <c r="G280" s="1050"/>
      <c r="H280" s="1026"/>
      <c r="I280" s="1092"/>
      <c r="J280" s="671">
        <v>40177</v>
      </c>
      <c r="K280" s="1031">
        <v>940000</v>
      </c>
      <c r="L280" s="1032">
        <f>L279+K280</f>
        <v>1420000</v>
      </c>
      <c r="M280" s="625" t="s">
        <v>1784</v>
      </c>
    </row>
    <row r="281" spans="1:13" ht="28.5" customHeight="1" x14ac:dyDescent="0.2">
      <c r="A281" s="712"/>
      <c r="B281" s="1170"/>
      <c r="C281" s="1170"/>
      <c r="D281" s="1171"/>
      <c r="E281" s="707"/>
      <c r="F281" s="1054"/>
      <c r="G281" s="1050"/>
      <c r="H281" s="1026"/>
      <c r="I281" s="1092"/>
      <c r="J281" s="671">
        <v>40263</v>
      </c>
      <c r="K281" s="1031">
        <v>-980000</v>
      </c>
      <c r="L281" s="1032">
        <f>L280+K281</f>
        <v>440000</v>
      </c>
      <c r="M281" s="625" t="s">
        <v>447</v>
      </c>
    </row>
    <row r="282" spans="1:13" ht="28.5" customHeight="1" x14ac:dyDescent="0.2">
      <c r="A282" s="1033"/>
      <c r="B282" s="665"/>
      <c r="C282" s="662"/>
      <c r="D282" s="708"/>
      <c r="E282" s="1059"/>
      <c r="F282" s="1055"/>
      <c r="G282" s="1052"/>
      <c r="H282" s="1035"/>
      <c r="I282" s="1166"/>
      <c r="J282" s="671">
        <v>40373</v>
      </c>
      <c r="K282" s="1031">
        <v>-140000</v>
      </c>
      <c r="L282" s="1032">
        <f t="shared" ref="L282" si="55">L281+K282</f>
        <v>300000</v>
      </c>
      <c r="M282" s="625" t="s">
        <v>447</v>
      </c>
    </row>
    <row r="283" spans="1:13" ht="28.5" customHeight="1" x14ac:dyDescent="0.2">
      <c r="A283" s="711">
        <v>40079</v>
      </c>
      <c r="B283" s="1158" t="s">
        <v>1510</v>
      </c>
      <c r="C283" s="1158" t="s">
        <v>1506</v>
      </c>
      <c r="D283" s="1160" t="s">
        <v>1190</v>
      </c>
      <c r="E283" s="706" t="s">
        <v>133</v>
      </c>
      <c r="F283" s="1053" t="s">
        <v>1318</v>
      </c>
      <c r="G283" s="1048">
        <v>230000</v>
      </c>
      <c r="H283" s="1040" t="s">
        <v>591</v>
      </c>
      <c r="I283" s="1092"/>
      <c r="J283" s="1061">
        <v>40088</v>
      </c>
      <c r="K283" s="1060">
        <v>60000</v>
      </c>
      <c r="L283" s="1032">
        <f>G283+K283</f>
        <v>290000</v>
      </c>
      <c r="M283" s="659" t="s">
        <v>1537</v>
      </c>
    </row>
    <row r="284" spans="1:13" ht="28.5" customHeight="1" x14ac:dyDescent="0.2">
      <c r="A284" s="712"/>
      <c r="B284" s="1170"/>
      <c r="C284" s="1170"/>
      <c r="D284" s="1171"/>
      <c r="E284" s="707"/>
      <c r="F284" s="1054"/>
      <c r="G284" s="1050"/>
      <c r="H284" s="1026"/>
      <c r="I284" s="1092"/>
      <c r="J284" s="671">
        <v>40177</v>
      </c>
      <c r="K284" s="1031">
        <v>-10000</v>
      </c>
      <c r="L284" s="1032">
        <f>L283+K284</f>
        <v>280000</v>
      </c>
      <c r="M284" s="625" t="s">
        <v>1784</v>
      </c>
    </row>
    <row r="285" spans="1:13" ht="28.5" customHeight="1" x14ac:dyDescent="0.2">
      <c r="A285" s="712"/>
      <c r="B285" s="1170"/>
      <c r="C285" s="1170"/>
      <c r="D285" s="1171"/>
      <c r="E285" s="707"/>
      <c r="F285" s="1054"/>
      <c r="G285" s="1050"/>
      <c r="H285" s="1026"/>
      <c r="I285" s="1092"/>
      <c r="J285" s="671">
        <v>40263</v>
      </c>
      <c r="K285" s="1031">
        <v>130000</v>
      </c>
      <c r="L285" s="1032">
        <f>L284+K285</f>
        <v>410000</v>
      </c>
      <c r="M285" s="625" t="s">
        <v>447</v>
      </c>
    </row>
    <row r="286" spans="1:13" ht="28.5" customHeight="1" x14ac:dyDescent="0.2">
      <c r="A286" s="1033"/>
      <c r="B286" s="665"/>
      <c r="C286" s="662"/>
      <c r="D286" s="708"/>
      <c r="E286" s="1059"/>
      <c r="F286" s="1055"/>
      <c r="G286" s="1052"/>
      <c r="H286" s="1035"/>
      <c r="I286" s="1166"/>
      <c r="J286" s="671">
        <v>40373</v>
      </c>
      <c r="K286" s="1031">
        <v>-110000</v>
      </c>
      <c r="L286" s="1032">
        <f t="shared" ref="L286" si="56">L285+K286</f>
        <v>300000</v>
      </c>
      <c r="M286" s="625" t="s">
        <v>447</v>
      </c>
    </row>
    <row r="287" spans="1:13" ht="28.5" customHeight="1" x14ac:dyDescent="0.2">
      <c r="A287" s="711">
        <v>40079</v>
      </c>
      <c r="B287" s="1158" t="s">
        <v>1507</v>
      </c>
      <c r="C287" s="1158" t="s">
        <v>1508</v>
      </c>
      <c r="D287" s="1160" t="s">
        <v>1310</v>
      </c>
      <c r="E287" s="706" t="s">
        <v>133</v>
      </c>
      <c r="F287" s="1053" t="s">
        <v>1318</v>
      </c>
      <c r="G287" s="1048">
        <v>30000</v>
      </c>
      <c r="H287" s="1040" t="s">
        <v>591</v>
      </c>
      <c r="I287" s="1092"/>
      <c r="J287" s="1061">
        <v>40088</v>
      </c>
      <c r="K287" s="1060">
        <v>10000</v>
      </c>
      <c r="L287" s="1032">
        <f>G287+K287</f>
        <v>40000</v>
      </c>
      <c r="M287" s="659" t="s">
        <v>1537</v>
      </c>
    </row>
    <row r="288" spans="1:13" ht="28.5" customHeight="1" x14ac:dyDescent="0.2">
      <c r="A288" s="712"/>
      <c r="B288" s="1170"/>
      <c r="C288" s="1170"/>
      <c r="D288" s="1171"/>
      <c r="E288" s="707"/>
      <c r="F288" s="1054"/>
      <c r="G288" s="1050"/>
      <c r="H288" s="1026"/>
      <c r="I288" s="1092"/>
      <c r="J288" s="671">
        <v>40177</v>
      </c>
      <c r="K288" s="1031">
        <v>120000</v>
      </c>
      <c r="L288" s="1032">
        <f>L287+K288</f>
        <v>160000</v>
      </c>
      <c r="M288" s="625" t="s">
        <v>1784</v>
      </c>
    </row>
    <row r="289" spans="1:13" ht="28.5" customHeight="1" x14ac:dyDescent="0.2">
      <c r="A289" s="712"/>
      <c r="B289" s="1170"/>
      <c r="C289" s="1170"/>
      <c r="D289" s="1171"/>
      <c r="E289" s="707"/>
      <c r="F289" s="1054"/>
      <c r="G289" s="1050"/>
      <c r="H289" s="1026"/>
      <c r="I289" s="1092"/>
      <c r="J289" s="671">
        <v>40263</v>
      </c>
      <c r="K289" s="1031">
        <v>10000</v>
      </c>
      <c r="L289" s="1032">
        <f>L288+K289</f>
        <v>170000</v>
      </c>
      <c r="M289" s="625" t="s">
        <v>447</v>
      </c>
    </row>
    <row r="290" spans="1:13" ht="28.5" customHeight="1" x14ac:dyDescent="0.2">
      <c r="A290" s="1033"/>
      <c r="B290" s="665"/>
      <c r="C290" s="662"/>
      <c r="D290" s="708"/>
      <c r="E290" s="1059"/>
      <c r="F290" s="1055"/>
      <c r="G290" s="1052"/>
      <c r="H290" s="1035"/>
      <c r="I290" s="1166"/>
      <c r="J290" s="671">
        <v>40373</v>
      </c>
      <c r="K290" s="1031">
        <v>-70000</v>
      </c>
      <c r="L290" s="1032">
        <f t="shared" ref="L290" si="57">L289+K290</f>
        <v>100000</v>
      </c>
      <c r="M290" s="625" t="s">
        <v>447</v>
      </c>
    </row>
    <row r="291" spans="1:13" ht="28.5" customHeight="1" x14ac:dyDescent="0.2">
      <c r="A291" s="711">
        <v>40079</v>
      </c>
      <c r="B291" s="1158" t="s">
        <v>1509</v>
      </c>
      <c r="C291" s="1158" t="s">
        <v>706</v>
      </c>
      <c r="D291" s="1160" t="s">
        <v>704</v>
      </c>
      <c r="E291" s="706" t="s">
        <v>133</v>
      </c>
      <c r="F291" s="1053" t="s">
        <v>1318</v>
      </c>
      <c r="G291" s="1048">
        <v>240000</v>
      </c>
      <c r="H291" s="1040" t="s">
        <v>591</v>
      </c>
      <c r="I291" s="1092"/>
      <c r="J291" s="1061">
        <v>40088</v>
      </c>
      <c r="K291" s="1060">
        <v>60000</v>
      </c>
      <c r="L291" s="1032">
        <f>G291+K291</f>
        <v>300000</v>
      </c>
      <c r="M291" s="659" t="s">
        <v>1537</v>
      </c>
    </row>
    <row r="292" spans="1:13" ht="28.5" customHeight="1" x14ac:dyDescent="0.2">
      <c r="A292" s="712"/>
      <c r="B292" s="1170"/>
      <c r="C292" s="1170"/>
      <c r="D292" s="1171"/>
      <c r="E292" s="707"/>
      <c r="F292" s="1054"/>
      <c r="G292" s="1050"/>
      <c r="H292" s="1026"/>
      <c r="I292" s="1092"/>
      <c r="J292" s="671">
        <v>40177</v>
      </c>
      <c r="K292" s="1031">
        <v>350000</v>
      </c>
      <c r="L292" s="1032">
        <f>L291+K292</f>
        <v>650000</v>
      </c>
      <c r="M292" s="625" t="s">
        <v>1784</v>
      </c>
    </row>
    <row r="293" spans="1:13" ht="28.5" customHeight="1" x14ac:dyDescent="0.2">
      <c r="A293" s="712"/>
      <c r="B293" s="1170"/>
      <c r="C293" s="1170"/>
      <c r="D293" s="1171"/>
      <c r="E293" s="707"/>
      <c r="F293" s="1054"/>
      <c r="G293" s="1050"/>
      <c r="H293" s="1026"/>
      <c r="I293" s="1092"/>
      <c r="J293" s="671">
        <v>40263</v>
      </c>
      <c r="K293" s="1031">
        <v>1360000</v>
      </c>
      <c r="L293" s="1032">
        <f>L292+K293</f>
        <v>2010000</v>
      </c>
      <c r="M293" s="625" t="s">
        <v>447</v>
      </c>
    </row>
    <row r="294" spans="1:13" ht="28.5" customHeight="1" x14ac:dyDescent="0.2">
      <c r="A294" s="1033"/>
      <c r="B294" s="665"/>
      <c r="C294" s="662"/>
      <c r="D294" s="708"/>
      <c r="E294" s="1059"/>
      <c r="F294" s="1055"/>
      <c r="G294" s="1052"/>
      <c r="H294" s="1035"/>
      <c r="I294" s="1166"/>
      <c r="J294" s="671">
        <v>40373</v>
      </c>
      <c r="K294" s="1031">
        <v>-1810000</v>
      </c>
      <c r="L294" s="1032">
        <f t="shared" ref="L294" si="58">L293+K294</f>
        <v>200000</v>
      </c>
      <c r="M294" s="625" t="s">
        <v>447</v>
      </c>
    </row>
    <row r="295" spans="1:13" ht="28.5" customHeight="1" x14ac:dyDescent="0.2">
      <c r="A295" s="1131">
        <v>40081</v>
      </c>
      <c r="B295" s="663" t="s">
        <v>1518</v>
      </c>
      <c r="C295" s="663" t="s">
        <v>1484</v>
      </c>
      <c r="D295" s="709" t="s">
        <v>132</v>
      </c>
      <c r="E295" s="706" t="s">
        <v>133</v>
      </c>
      <c r="F295" s="1053" t="s">
        <v>1318</v>
      </c>
      <c r="G295" s="1048">
        <v>440000</v>
      </c>
      <c r="H295" s="1040" t="s">
        <v>591</v>
      </c>
      <c r="I295" s="1092"/>
      <c r="J295" s="5">
        <v>40088</v>
      </c>
      <c r="K295" s="70">
        <v>100000</v>
      </c>
      <c r="L295" s="1032">
        <f>G295+K295</f>
        <v>540000</v>
      </c>
      <c r="M295" s="626" t="s">
        <v>1537</v>
      </c>
    </row>
    <row r="296" spans="1:13" ht="28.5" customHeight="1" x14ac:dyDescent="0.2">
      <c r="A296" s="1169"/>
      <c r="B296" s="664"/>
      <c r="C296" s="664"/>
      <c r="D296" s="710"/>
      <c r="E296" s="707"/>
      <c r="F296" s="1054"/>
      <c r="G296" s="1050"/>
      <c r="H296" s="1026"/>
      <c r="I296" s="1092"/>
      <c r="J296" s="671">
        <v>40177</v>
      </c>
      <c r="K296" s="1031">
        <v>20000</v>
      </c>
      <c r="L296" s="1032">
        <f>L295+K296</f>
        <v>560000</v>
      </c>
      <c r="M296" s="625" t="s">
        <v>1784</v>
      </c>
    </row>
    <row r="297" spans="1:13" ht="28.5" customHeight="1" x14ac:dyDescent="0.2">
      <c r="A297" s="1169"/>
      <c r="B297" s="664"/>
      <c r="C297" s="664"/>
      <c r="D297" s="710"/>
      <c r="E297" s="707"/>
      <c r="F297" s="1054"/>
      <c r="G297" s="1050"/>
      <c r="H297" s="1026"/>
      <c r="I297" s="1092"/>
      <c r="J297" s="671">
        <v>40263</v>
      </c>
      <c r="K297" s="1031">
        <v>-290000</v>
      </c>
      <c r="L297" s="1032">
        <f>L296+K297</f>
        <v>270000</v>
      </c>
      <c r="M297" s="625" t="s">
        <v>447</v>
      </c>
    </row>
    <row r="298" spans="1:13" ht="28.5" customHeight="1" x14ac:dyDescent="0.2">
      <c r="A298" s="1033"/>
      <c r="B298" s="665"/>
      <c r="C298" s="662"/>
      <c r="D298" s="708"/>
      <c r="E298" s="1059"/>
      <c r="F298" s="1055"/>
      <c r="G298" s="1052"/>
      <c r="H298" s="1035"/>
      <c r="I298" s="1166"/>
      <c r="J298" s="671">
        <v>40373</v>
      </c>
      <c r="K298" s="1031">
        <v>-70000</v>
      </c>
      <c r="L298" s="1032">
        <f t="shared" ref="L298" si="59">L297+K298</f>
        <v>200000</v>
      </c>
      <c r="M298" s="625" t="s">
        <v>447</v>
      </c>
    </row>
    <row r="299" spans="1:13" ht="28.5" customHeight="1" x14ac:dyDescent="0.2">
      <c r="A299" s="1131">
        <v>40100</v>
      </c>
      <c r="B299" s="663" t="s">
        <v>1542</v>
      </c>
      <c r="C299" s="663" t="s">
        <v>1544</v>
      </c>
      <c r="D299" s="709" t="s">
        <v>985</v>
      </c>
      <c r="E299" s="706" t="s">
        <v>133</v>
      </c>
      <c r="F299" s="1053" t="s">
        <v>1318</v>
      </c>
      <c r="G299" s="1048">
        <v>570000</v>
      </c>
      <c r="H299" s="1040" t="s">
        <v>591</v>
      </c>
      <c r="I299" s="1092"/>
      <c r="J299" s="671">
        <v>40177</v>
      </c>
      <c r="K299" s="70">
        <v>1030000</v>
      </c>
      <c r="L299" s="1032">
        <f>G299+K299</f>
        <v>1600000</v>
      </c>
      <c r="M299" s="625" t="s">
        <v>1784</v>
      </c>
    </row>
    <row r="300" spans="1:13" ht="28.5" customHeight="1" x14ac:dyDescent="0.2">
      <c r="A300" s="1169"/>
      <c r="B300" s="664"/>
      <c r="C300" s="664"/>
      <c r="D300" s="710"/>
      <c r="E300" s="707"/>
      <c r="F300" s="1054"/>
      <c r="G300" s="1050"/>
      <c r="H300" s="1026"/>
      <c r="I300" s="1092"/>
      <c r="J300" s="671">
        <v>40263</v>
      </c>
      <c r="K300" s="1031">
        <v>-880000</v>
      </c>
      <c r="L300" s="1032">
        <f>L299+K300</f>
        <v>720000</v>
      </c>
      <c r="M300" s="625" t="s">
        <v>447</v>
      </c>
    </row>
    <row r="301" spans="1:13" ht="28.5" customHeight="1" x14ac:dyDescent="0.2">
      <c r="A301" s="1033"/>
      <c r="B301" s="665"/>
      <c r="C301" s="662"/>
      <c r="D301" s="708"/>
      <c r="E301" s="1059"/>
      <c r="F301" s="1055"/>
      <c r="G301" s="1052"/>
      <c r="H301" s="1035"/>
      <c r="I301" s="1166"/>
      <c r="J301" s="671">
        <v>40373</v>
      </c>
      <c r="K301" s="1031">
        <v>-320000</v>
      </c>
      <c r="L301" s="1032">
        <f t="shared" ref="L301" si="60">L300+K301</f>
        <v>400000</v>
      </c>
      <c r="M301" s="625" t="s">
        <v>447</v>
      </c>
    </row>
    <row r="302" spans="1:13" ht="28.5" customHeight="1" x14ac:dyDescent="0.2">
      <c r="A302" s="1131">
        <v>40100</v>
      </c>
      <c r="B302" s="663" t="s">
        <v>1543</v>
      </c>
      <c r="C302" s="663" t="s">
        <v>1370</v>
      </c>
      <c r="D302" s="709" t="s">
        <v>1122</v>
      </c>
      <c r="E302" s="706" t="s">
        <v>133</v>
      </c>
      <c r="F302" s="1053" t="s">
        <v>1318</v>
      </c>
      <c r="G302" s="1048">
        <v>4860000</v>
      </c>
      <c r="H302" s="1040" t="s">
        <v>591</v>
      </c>
      <c r="I302" s="1092"/>
      <c r="J302" s="671">
        <v>40177</v>
      </c>
      <c r="K302" s="70">
        <v>-2900000</v>
      </c>
      <c r="L302" s="1032">
        <f>G302+K302</f>
        <v>1960000</v>
      </c>
      <c r="M302" s="625" t="s">
        <v>1784</v>
      </c>
    </row>
    <row r="303" spans="1:13" ht="28.5" customHeight="1" x14ac:dyDescent="0.2">
      <c r="A303" s="1169"/>
      <c r="B303" s="664"/>
      <c r="C303" s="664"/>
      <c r="D303" s="710"/>
      <c r="E303" s="707"/>
      <c r="F303" s="1054"/>
      <c r="G303" s="1050"/>
      <c r="H303" s="1026"/>
      <c r="I303" s="1092"/>
      <c r="J303" s="671">
        <v>40263</v>
      </c>
      <c r="K303" s="1031">
        <v>-1600000</v>
      </c>
      <c r="L303" s="1032">
        <f>L302+K303</f>
        <v>360000</v>
      </c>
      <c r="M303" s="625" t="s">
        <v>447</v>
      </c>
    </row>
    <row r="304" spans="1:13" ht="28.5" customHeight="1" x14ac:dyDescent="0.2">
      <c r="A304" s="1033"/>
      <c r="B304" s="665"/>
      <c r="C304" s="662"/>
      <c r="D304" s="708"/>
      <c r="E304" s="1059"/>
      <c r="F304" s="1055"/>
      <c r="G304" s="1052"/>
      <c r="H304" s="1035"/>
      <c r="I304" s="1166"/>
      <c r="J304" s="671">
        <v>40373</v>
      </c>
      <c r="K304" s="1031">
        <v>-260000</v>
      </c>
      <c r="L304" s="1032">
        <f t="shared" ref="L304" si="61">L303+K304</f>
        <v>100000</v>
      </c>
      <c r="M304" s="625" t="s">
        <v>447</v>
      </c>
    </row>
    <row r="305" spans="1:13" ht="29.25" customHeight="1" x14ac:dyDescent="0.2">
      <c r="A305" s="1131">
        <v>40107</v>
      </c>
      <c r="B305" s="663" t="s">
        <v>1546</v>
      </c>
      <c r="C305" s="663" t="s">
        <v>1418</v>
      </c>
      <c r="D305" s="709" t="s">
        <v>581</v>
      </c>
      <c r="E305" s="706" t="s">
        <v>133</v>
      </c>
      <c r="F305" s="1053" t="s">
        <v>1318</v>
      </c>
      <c r="G305" s="1048">
        <v>410000</v>
      </c>
      <c r="H305" s="1040" t="s">
        <v>591</v>
      </c>
      <c r="I305" s="1092"/>
      <c r="J305" s="398">
        <v>40200</v>
      </c>
      <c r="K305" s="70">
        <v>20000</v>
      </c>
      <c r="L305" s="1032">
        <f>K305+G305</f>
        <v>430000</v>
      </c>
      <c r="M305" s="627" t="s">
        <v>1785</v>
      </c>
    </row>
    <row r="306" spans="1:13" ht="29.25" customHeight="1" x14ac:dyDescent="0.2">
      <c r="A306" s="1169"/>
      <c r="B306" s="664"/>
      <c r="C306" s="664"/>
      <c r="D306" s="710"/>
      <c r="E306" s="707"/>
      <c r="F306" s="1054"/>
      <c r="G306" s="1050"/>
      <c r="H306" s="1026"/>
      <c r="I306" s="1092"/>
      <c r="J306" s="671">
        <v>40263</v>
      </c>
      <c r="K306" s="1031">
        <v>400000</v>
      </c>
      <c r="L306" s="1032">
        <f>L305+K306</f>
        <v>830000</v>
      </c>
      <c r="M306" s="625" t="s">
        <v>447</v>
      </c>
    </row>
    <row r="307" spans="1:13" ht="28.5" customHeight="1" x14ac:dyDescent="0.2">
      <c r="A307" s="1033"/>
      <c r="B307" s="665"/>
      <c r="C307" s="662"/>
      <c r="D307" s="708"/>
      <c r="E307" s="1059"/>
      <c r="F307" s="1055"/>
      <c r="G307" s="1052"/>
      <c r="H307" s="1035"/>
      <c r="I307" s="1166"/>
      <c r="J307" s="671">
        <v>40373</v>
      </c>
      <c r="K307" s="1031">
        <v>-430000</v>
      </c>
      <c r="L307" s="1032">
        <f t="shared" ref="L307" si="62">L306+K307</f>
        <v>400000</v>
      </c>
      <c r="M307" s="625" t="s">
        <v>447</v>
      </c>
    </row>
    <row r="308" spans="1:13" ht="29.25" customHeight="1" x14ac:dyDescent="0.2">
      <c r="A308" s="1131">
        <v>40109</v>
      </c>
      <c r="B308" s="663" t="s">
        <v>1549</v>
      </c>
      <c r="C308" s="663" t="s">
        <v>1550</v>
      </c>
      <c r="D308" s="709" t="s">
        <v>1074</v>
      </c>
      <c r="E308" s="706" t="s">
        <v>133</v>
      </c>
      <c r="F308" s="1053" t="s">
        <v>1318</v>
      </c>
      <c r="G308" s="1048">
        <v>93660000</v>
      </c>
      <c r="H308" s="1040" t="s">
        <v>591</v>
      </c>
      <c r="I308" s="1092"/>
      <c r="J308" s="5">
        <v>40200</v>
      </c>
      <c r="K308" s="70">
        <v>4370000</v>
      </c>
      <c r="L308" s="1032">
        <f>K308+G308</f>
        <v>98030000</v>
      </c>
      <c r="M308" s="627" t="s">
        <v>1785</v>
      </c>
    </row>
    <row r="309" spans="1:13" ht="29.25" customHeight="1" x14ac:dyDescent="0.2">
      <c r="A309" s="1169"/>
      <c r="B309" s="664"/>
      <c r="C309" s="664"/>
      <c r="D309" s="710"/>
      <c r="E309" s="707"/>
      <c r="F309" s="1054"/>
      <c r="G309" s="1050"/>
      <c r="H309" s="1026"/>
      <c r="I309" s="1092"/>
      <c r="J309" s="671">
        <v>40263</v>
      </c>
      <c r="K309" s="1031">
        <v>23880000</v>
      </c>
      <c r="L309" s="1032">
        <f>L308+K309</f>
        <v>121910000</v>
      </c>
      <c r="M309" s="625" t="s">
        <v>447</v>
      </c>
    </row>
    <row r="310" spans="1:13" ht="28.5" customHeight="1" x14ac:dyDescent="0.2">
      <c r="A310" s="1033"/>
      <c r="B310" s="665"/>
      <c r="C310" s="662"/>
      <c r="D310" s="708"/>
      <c r="E310" s="1059"/>
      <c r="F310" s="1055"/>
      <c r="G310" s="1052"/>
      <c r="H310" s="1035"/>
      <c r="I310" s="1166"/>
      <c r="J310" s="671">
        <v>40373</v>
      </c>
      <c r="K310" s="1031">
        <v>-16610000</v>
      </c>
      <c r="L310" s="1032">
        <f t="shared" ref="L310" si="63">L309+K310</f>
        <v>105300000</v>
      </c>
      <c r="M310" s="625" t="s">
        <v>447</v>
      </c>
    </row>
    <row r="311" spans="1:13" ht="29.25" customHeight="1" x14ac:dyDescent="0.2">
      <c r="A311" s="1131">
        <v>40109</v>
      </c>
      <c r="B311" s="663" t="s">
        <v>1551</v>
      </c>
      <c r="C311" s="663" t="s">
        <v>1552</v>
      </c>
      <c r="D311" s="709" t="s">
        <v>1553</v>
      </c>
      <c r="E311" s="706" t="s">
        <v>133</v>
      </c>
      <c r="F311" s="1053" t="s">
        <v>1318</v>
      </c>
      <c r="G311" s="1048">
        <v>760000</v>
      </c>
      <c r="H311" s="1040" t="s">
        <v>591</v>
      </c>
      <c r="I311" s="1092"/>
      <c r="J311" s="398">
        <v>40200</v>
      </c>
      <c r="K311" s="70">
        <v>40000</v>
      </c>
      <c r="L311" s="1032">
        <f>K311+G311</f>
        <v>800000</v>
      </c>
      <c r="M311" s="627" t="s">
        <v>1785</v>
      </c>
    </row>
    <row r="312" spans="1:13" ht="29.25" customHeight="1" x14ac:dyDescent="0.2">
      <c r="A312" s="1169"/>
      <c r="B312" s="664"/>
      <c r="C312" s="664"/>
      <c r="D312" s="710"/>
      <c r="E312" s="707"/>
      <c r="F312" s="1054"/>
      <c r="G312" s="1050"/>
      <c r="H312" s="1026"/>
      <c r="I312" s="1092"/>
      <c r="J312" s="671">
        <v>40263</v>
      </c>
      <c r="K312" s="1031">
        <v>-760000</v>
      </c>
      <c r="L312" s="1032">
        <f>L311+K312</f>
        <v>40000</v>
      </c>
      <c r="M312" s="625" t="s">
        <v>447</v>
      </c>
    </row>
    <row r="313" spans="1:13" ht="29.25" customHeight="1" x14ac:dyDescent="0.2">
      <c r="A313" s="1169"/>
      <c r="B313" s="664"/>
      <c r="C313" s="664"/>
      <c r="D313" s="710"/>
      <c r="E313" s="707"/>
      <c r="F313" s="1054"/>
      <c r="G313" s="1050"/>
      <c r="H313" s="1026"/>
      <c r="I313" s="1092"/>
      <c r="J313" s="671">
        <v>40310</v>
      </c>
      <c r="K313" s="1031">
        <v>2630000</v>
      </c>
      <c r="L313" s="1032">
        <f>L312+K313</f>
        <v>2670000</v>
      </c>
      <c r="M313" s="625" t="s">
        <v>447</v>
      </c>
    </row>
    <row r="314" spans="1:13" ht="28.5" customHeight="1" x14ac:dyDescent="0.2">
      <c r="A314" s="1033"/>
      <c r="B314" s="665"/>
      <c r="C314" s="662"/>
      <c r="D314" s="708"/>
      <c r="E314" s="1059"/>
      <c r="F314" s="1055"/>
      <c r="G314" s="1052"/>
      <c r="H314" s="1035"/>
      <c r="I314" s="1166"/>
      <c r="J314" s="671">
        <v>40373</v>
      </c>
      <c r="K314" s="1031">
        <v>-770000</v>
      </c>
      <c r="L314" s="1032">
        <f t="shared" ref="L314" si="64">L313+K314</f>
        <v>1900000</v>
      </c>
      <c r="M314" s="625" t="s">
        <v>447</v>
      </c>
    </row>
    <row r="315" spans="1:13" ht="29.25" customHeight="1" x14ac:dyDescent="0.2">
      <c r="A315" s="191">
        <v>40114</v>
      </c>
      <c r="B315" s="1147" t="s">
        <v>1555</v>
      </c>
      <c r="C315" s="1147" t="s">
        <v>1556</v>
      </c>
      <c r="D315" s="1148" t="s">
        <v>1026</v>
      </c>
      <c r="E315" s="1087" t="s">
        <v>133</v>
      </c>
      <c r="F315" s="1088" t="s">
        <v>1318</v>
      </c>
      <c r="G315" s="1089">
        <v>1070000</v>
      </c>
      <c r="H315" s="1090" t="s">
        <v>591</v>
      </c>
      <c r="I315" s="1166"/>
      <c r="J315" s="5">
        <v>40289</v>
      </c>
      <c r="K315" s="70">
        <v>-1070000</v>
      </c>
      <c r="L315" s="1032">
        <v>0</v>
      </c>
      <c r="M315" s="627" t="s">
        <v>1440</v>
      </c>
    </row>
    <row r="316" spans="1:13" ht="29.25" customHeight="1" x14ac:dyDescent="0.2">
      <c r="A316" s="191">
        <v>40114</v>
      </c>
      <c r="B316" s="1147" t="s">
        <v>1557</v>
      </c>
      <c r="C316" s="1147" t="s">
        <v>1558</v>
      </c>
      <c r="D316" s="1148" t="s">
        <v>1553</v>
      </c>
      <c r="E316" s="1087" t="s">
        <v>133</v>
      </c>
      <c r="F316" s="1088" t="s">
        <v>1318</v>
      </c>
      <c r="G316" s="1089">
        <v>510000</v>
      </c>
      <c r="H316" s="1090" t="s">
        <v>591</v>
      </c>
      <c r="I316" s="1166"/>
      <c r="J316" s="5">
        <v>40289</v>
      </c>
      <c r="K316" s="70">
        <v>-510000</v>
      </c>
      <c r="L316" s="1032">
        <v>0</v>
      </c>
      <c r="M316" s="627" t="s">
        <v>1440</v>
      </c>
    </row>
    <row r="317" spans="1:13" ht="29.25" customHeight="1" x14ac:dyDescent="0.2">
      <c r="A317" s="1131">
        <v>40116</v>
      </c>
      <c r="B317" s="1158" t="s">
        <v>1622</v>
      </c>
      <c r="C317" s="1158" t="s">
        <v>1623</v>
      </c>
      <c r="D317" s="1160" t="s">
        <v>985</v>
      </c>
      <c r="E317" s="706" t="s">
        <v>133</v>
      </c>
      <c r="F317" s="1053" t="s">
        <v>1318</v>
      </c>
      <c r="G317" s="1048">
        <v>70000</v>
      </c>
      <c r="H317" s="1040" t="s">
        <v>591</v>
      </c>
      <c r="I317" s="1092"/>
      <c r="J317" s="5">
        <v>40200</v>
      </c>
      <c r="K317" s="70">
        <v>10000</v>
      </c>
      <c r="L317" s="1032">
        <f t="shared" ref="L317:L332" si="65">K317+G317</f>
        <v>80000</v>
      </c>
      <c r="M317" s="627" t="s">
        <v>1785</v>
      </c>
    </row>
    <row r="318" spans="1:13" ht="29.25" customHeight="1" x14ac:dyDescent="0.2">
      <c r="A318" s="1169"/>
      <c r="B318" s="1170"/>
      <c r="C318" s="1170"/>
      <c r="D318" s="1171"/>
      <c r="E318" s="707"/>
      <c r="F318" s="1054"/>
      <c r="G318" s="1050"/>
      <c r="H318" s="1026"/>
      <c r="I318" s="1092"/>
      <c r="J318" s="671">
        <v>40263</v>
      </c>
      <c r="K318" s="1031">
        <v>10000</v>
      </c>
      <c r="L318" s="1032">
        <f>L317+K318</f>
        <v>90000</v>
      </c>
      <c r="M318" s="625" t="s">
        <v>447</v>
      </c>
    </row>
    <row r="319" spans="1:13" ht="28.5" customHeight="1" x14ac:dyDescent="0.2">
      <c r="A319" s="1033"/>
      <c r="B319" s="665"/>
      <c r="C319" s="662"/>
      <c r="D319" s="708"/>
      <c r="E319" s="1059"/>
      <c r="F319" s="1055"/>
      <c r="G319" s="1052"/>
      <c r="H319" s="1035"/>
      <c r="I319" s="1166"/>
      <c r="J319" s="671">
        <v>40373</v>
      </c>
      <c r="K319" s="1031">
        <v>10000</v>
      </c>
      <c r="L319" s="1032">
        <f t="shared" ref="L319" si="66">L318+K319</f>
        <v>100000</v>
      </c>
      <c r="M319" s="625" t="s">
        <v>447</v>
      </c>
    </row>
    <row r="320" spans="1:13" ht="29.25" customHeight="1" x14ac:dyDescent="0.2">
      <c r="A320" s="1131">
        <v>40123</v>
      </c>
      <c r="B320" s="1158" t="s">
        <v>1634</v>
      </c>
      <c r="C320" s="1158" t="s">
        <v>1251</v>
      </c>
      <c r="D320" s="1160" t="s">
        <v>1261</v>
      </c>
      <c r="E320" s="706" t="s">
        <v>133</v>
      </c>
      <c r="F320" s="1053" t="s">
        <v>1318</v>
      </c>
      <c r="G320" s="1048">
        <v>700000</v>
      </c>
      <c r="H320" s="1040" t="s">
        <v>591</v>
      </c>
      <c r="I320" s="1092"/>
      <c r="J320" s="398">
        <v>40200</v>
      </c>
      <c r="K320" s="70">
        <v>40000</v>
      </c>
      <c r="L320" s="1032">
        <f t="shared" si="65"/>
        <v>740000</v>
      </c>
      <c r="M320" s="627" t="s">
        <v>1785</v>
      </c>
    </row>
    <row r="321" spans="1:13" ht="29.25" customHeight="1" x14ac:dyDescent="0.2">
      <c r="A321" s="1169"/>
      <c r="B321" s="1170"/>
      <c r="C321" s="1170"/>
      <c r="D321" s="1171"/>
      <c r="E321" s="707"/>
      <c r="F321" s="1054"/>
      <c r="G321" s="1050"/>
      <c r="H321" s="1026"/>
      <c r="I321" s="1092"/>
      <c r="J321" s="671">
        <v>40263</v>
      </c>
      <c r="K321" s="1031">
        <v>50000</v>
      </c>
      <c r="L321" s="1032">
        <f>L320+K321</f>
        <v>790000</v>
      </c>
      <c r="M321" s="625" t="s">
        <v>447</v>
      </c>
    </row>
    <row r="322" spans="1:13" ht="28.5" customHeight="1" x14ac:dyDescent="0.2">
      <c r="A322" s="1033"/>
      <c r="B322" s="665"/>
      <c r="C322" s="662"/>
      <c r="D322" s="708"/>
      <c r="E322" s="1059"/>
      <c r="F322" s="1055"/>
      <c r="G322" s="1052"/>
      <c r="H322" s="1035"/>
      <c r="I322" s="1166"/>
      <c r="J322" s="671">
        <v>40373</v>
      </c>
      <c r="K322" s="1031">
        <v>1310000</v>
      </c>
      <c r="L322" s="1032">
        <f t="shared" ref="L322" si="67">L321+K322</f>
        <v>2100000</v>
      </c>
      <c r="M322" s="625" t="s">
        <v>447</v>
      </c>
    </row>
    <row r="323" spans="1:13" ht="29.25" customHeight="1" x14ac:dyDescent="0.2">
      <c r="A323" s="1131">
        <v>40135</v>
      </c>
      <c r="B323" s="1158" t="s">
        <v>1642</v>
      </c>
      <c r="C323" s="1158" t="s">
        <v>1073</v>
      </c>
      <c r="D323" s="1160" t="s">
        <v>1074</v>
      </c>
      <c r="E323" s="706" t="s">
        <v>133</v>
      </c>
      <c r="F323" s="1053" t="s">
        <v>1318</v>
      </c>
      <c r="G323" s="1048">
        <v>18960000</v>
      </c>
      <c r="H323" s="1040" t="s">
        <v>591</v>
      </c>
      <c r="I323" s="1092"/>
      <c r="J323" s="5">
        <v>40200</v>
      </c>
      <c r="K323" s="70">
        <v>890000</v>
      </c>
      <c r="L323" s="1032">
        <f t="shared" si="65"/>
        <v>19850000</v>
      </c>
      <c r="M323" s="627" t="s">
        <v>1785</v>
      </c>
    </row>
    <row r="324" spans="1:13" ht="29.25" customHeight="1" x14ac:dyDescent="0.2">
      <c r="A324" s="1169"/>
      <c r="B324" s="1170"/>
      <c r="C324" s="1170"/>
      <c r="D324" s="1171"/>
      <c r="E324" s="707"/>
      <c r="F324" s="1054"/>
      <c r="G324" s="1050"/>
      <c r="H324" s="1026"/>
      <c r="I324" s="1092"/>
      <c r="J324" s="671">
        <v>40263</v>
      </c>
      <c r="K324" s="1031">
        <v>3840000</v>
      </c>
      <c r="L324" s="1032">
        <f>L323+K324</f>
        <v>23690000</v>
      </c>
      <c r="M324" s="625" t="s">
        <v>447</v>
      </c>
    </row>
    <row r="325" spans="1:13" ht="28.5" customHeight="1" x14ac:dyDescent="0.2">
      <c r="A325" s="1033"/>
      <c r="B325" s="665"/>
      <c r="C325" s="662"/>
      <c r="D325" s="708"/>
      <c r="E325" s="1059"/>
      <c r="F325" s="1055"/>
      <c r="G325" s="1052"/>
      <c r="H325" s="1035"/>
      <c r="I325" s="1166"/>
      <c r="J325" s="671">
        <v>40373</v>
      </c>
      <c r="K325" s="1031">
        <v>-2890000</v>
      </c>
      <c r="L325" s="1032">
        <f t="shared" ref="L325" si="68">L324+K325</f>
        <v>20800000</v>
      </c>
      <c r="M325" s="625" t="s">
        <v>447</v>
      </c>
    </row>
    <row r="326" spans="1:13" ht="29.25" customHeight="1" x14ac:dyDescent="0.2">
      <c r="A326" s="1131">
        <v>40135</v>
      </c>
      <c r="B326" s="1158" t="s">
        <v>1643</v>
      </c>
      <c r="C326" s="1158" t="s">
        <v>1644</v>
      </c>
      <c r="D326" s="1160" t="s">
        <v>581</v>
      </c>
      <c r="E326" s="706" t="s">
        <v>133</v>
      </c>
      <c r="F326" s="1053" t="s">
        <v>1318</v>
      </c>
      <c r="G326" s="1048">
        <v>1670000</v>
      </c>
      <c r="H326" s="1040" t="s">
        <v>591</v>
      </c>
      <c r="I326" s="1092"/>
      <c r="J326" s="398">
        <v>40200</v>
      </c>
      <c r="K326" s="70">
        <v>80000</v>
      </c>
      <c r="L326" s="1032">
        <f t="shared" si="65"/>
        <v>1750000</v>
      </c>
      <c r="M326" s="627" t="s">
        <v>1785</v>
      </c>
    </row>
    <row r="327" spans="1:13" ht="29.25" customHeight="1" x14ac:dyDescent="0.2">
      <c r="A327" s="1169"/>
      <c r="B327" s="1170"/>
      <c r="C327" s="1170"/>
      <c r="D327" s="1171"/>
      <c r="E327" s="707"/>
      <c r="F327" s="1054"/>
      <c r="G327" s="1050"/>
      <c r="H327" s="1026"/>
      <c r="I327" s="1092"/>
      <c r="J327" s="671">
        <v>40263</v>
      </c>
      <c r="K327" s="1031">
        <v>330000</v>
      </c>
      <c r="L327" s="1032">
        <f>L326+K327</f>
        <v>2080000</v>
      </c>
      <c r="M327" s="625" t="s">
        <v>447</v>
      </c>
    </row>
    <row r="328" spans="1:13" ht="28.5" customHeight="1" x14ac:dyDescent="0.2">
      <c r="A328" s="1033"/>
      <c r="B328" s="665"/>
      <c r="C328" s="662"/>
      <c r="D328" s="708"/>
      <c r="E328" s="1059"/>
      <c r="F328" s="1055"/>
      <c r="G328" s="1052"/>
      <c r="H328" s="1035"/>
      <c r="I328" s="1166"/>
      <c r="J328" s="671">
        <v>40373</v>
      </c>
      <c r="K328" s="1031">
        <v>-1080000</v>
      </c>
      <c r="L328" s="1032">
        <f t="shared" ref="L328" si="69">L327+K328</f>
        <v>1000000</v>
      </c>
      <c r="M328" s="625" t="s">
        <v>447</v>
      </c>
    </row>
    <row r="329" spans="1:13" ht="29.25" customHeight="1" x14ac:dyDescent="0.2">
      <c r="A329" s="1131">
        <v>40135</v>
      </c>
      <c r="B329" s="1158" t="s">
        <v>1645</v>
      </c>
      <c r="C329" s="1158" t="s">
        <v>303</v>
      </c>
      <c r="D329" s="1160" t="s">
        <v>1074</v>
      </c>
      <c r="E329" s="706" t="s">
        <v>133</v>
      </c>
      <c r="F329" s="1053" t="s">
        <v>1318</v>
      </c>
      <c r="G329" s="1048">
        <v>20000</v>
      </c>
      <c r="H329" s="1040" t="s">
        <v>591</v>
      </c>
      <c r="I329" s="1092"/>
      <c r="J329" s="5">
        <v>40200</v>
      </c>
      <c r="K329" s="70">
        <v>0</v>
      </c>
      <c r="L329" s="1032">
        <f t="shared" si="65"/>
        <v>20000</v>
      </c>
      <c r="M329" s="627" t="s">
        <v>1785</v>
      </c>
    </row>
    <row r="330" spans="1:13" ht="29.25" customHeight="1" x14ac:dyDescent="0.2">
      <c r="A330" s="1169"/>
      <c r="B330" s="1170"/>
      <c r="C330" s="1170"/>
      <c r="D330" s="1171"/>
      <c r="E330" s="707"/>
      <c r="F330" s="1054"/>
      <c r="G330" s="1050"/>
      <c r="H330" s="1026"/>
      <c r="I330" s="1092"/>
      <c r="J330" s="671">
        <v>40263</v>
      </c>
      <c r="K330" s="1031">
        <v>-10000</v>
      </c>
      <c r="L330" s="1032">
        <f>L329+K330</f>
        <v>10000</v>
      </c>
      <c r="M330" s="625" t="s">
        <v>447</v>
      </c>
    </row>
    <row r="331" spans="1:13" ht="28.5" customHeight="1" x14ac:dyDescent="0.2">
      <c r="A331" s="1033"/>
      <c r="B331" s="665"/>
      <c r="C331" s="662"/>
      <c r="D331" s="708"/>
      <c r="E331" s="1059"/>
      <c r="F331" s="1055"/>
      <c r="G331" s="1052"/>
      <c r="H331" s="1035"/>
      <c r="I331" s="1166"/>
      <c r="J331" s="671">
        <v>40373</v>
      </c>
      <c r="K331" s="1031">
        <v>90000</v>
      </c>
      <c r="L331" s="1032">
        <f t="shared" ref="L331" si="70">L330+K331</f>
        <v>100000</v>
      </c>
      <c r="M331" s="625" t="s">
        <v>447</v>
      </c>
    </row>
    <row r="332" spans="1:13" ht="29.25" customHeight="1" x14ac:dyDescent="0.2">
      <c r="A332" s="1131">
        <v>40142</v>
      </c>
      <c r="B332" s="1158" t="s">
        <v>1652</v>
      </c>
      <c r="C332" s="1158" t="s">
        <v>1872</v>
      </c>
      <c r="D332" s="1160" t="s">
        <v>875</v>
      </c>
      <c r="E332" s="706" t="s">
        <v>133</v>
      </c>
      <c r="F332" s="1053" t="s">
        <v>1318</v>
      </c>
      <c r="G332" s="1048">
        <v>20360000</v>
      </c>
      <c r="H332" s="1040" t="s">
        <v>591</v>
      </c>
      <c r="I332" s="1092"/>
      <c r="J332" s="398">
        <v>40200</v>
      </c>
      <c r="K332" s="70">
        <v>950000</v>
      </c>
      <c r="L332" s="1032">
        <f t="shared" si="65"/>
        <v>21310000</v>
      </c>
      <c r="M332" s="627" t="s">
        <v>1785</v>
      </c>
    </row>
    <row r="333" spans="1:13" ht="29.25" customHeight="1" x14ac:dyDescent="0.2">
      <c r="A333" s="1169"/>
      <c r="B333" s="1170"/>
      <c r="C333" s="1170"/>
      <c r="D333" s="1171"/>
      <c r="E333" s="707"/>
      <c r="F333" s="1054"/>
      <c r="G333" s="1050"/>
      <c r="H333" s="1026"/>
      <c r="I333" s="1092"/>
      <c r="J333" s="671">
        <v>40263</v>
      </c>
      <c r="K333" s="1031">
        <v>-17880000</v>
      </c>
      <c r="L333" s="1032">
        <f>L332+K333</f>
        <v>3430000</v>
      </c>
      <c r="M333" s="625" t="s">
        <v>447</v>
      </c>
    </row>
    <row r="334" spans="1:13" ht="29.25" customHeight="1" x14ac:dyDescent="0.2">
      <c r="A334" s="1169"/>
      <c r="B334" s="1170"/>
      <c r="C334" s="1170"/>
      <c r="D334" s="1171"/>
      <c r="E334" s="707"/>
      <c r="F334" s="1054"/>
      <c r="G334" s="1050"/>
      <c r="H334" s="1085"/>
      <c r="I334" s="1092"/>
      <c r="J334" s="671">
        <v>40345</v>
      </c>
      <c r="K334" s="1031">
        <v>1030000</v>
      </c>
      <c r="L334" s="1032">
        <f>L333+K334</f>
        <v>4460000</v>
      </c>
      <c r="M334" s="1007" t="s">
        <v>1871</v>
      </c>
    </row>
    <row r="335" spans="1:13" ht="28.5" customHeight="1" x14ac:dyDescent="0.2">
      <c r="A335" s="1033"/>
      <c r="B335" s="665"/>
      <c r="C335" s="662"/>
      <c r="D335" s="708"/>
      <c r="E335" s="1059"/>
      <c r="F335" s="1055"/>
      <c r="G335" s="1052"/>
      <c r="H335" s="1035"/>
      <c r="I335" s="1166"/>
      <c r="J335" s="671">
        <v>40373</v>
      </c>
      <c r="K335" s="1031">
        <v>-1160000</v>
      </c>
      <c r="L335" s="1032">
        <f t="shared" ref="L335" si="71">L334+K335</f>
        <v>3300000</v>
      </c>
      <c r="M335" s="625" t="s">
        <v>447</v>
      </c>
    </row>
    <row r="336" spans="1:13" ht="29.25" customHeight="1" x14ac:dyDescent="0.2">
      <c r="A336" s="191">
        <v>40142</v>
      </c>
      <c r="B336" s="1147" t="s">
        <v>1653</v>
      </c>
      <c r="C336" s="1147" t="s">
        <v>303</v>
      </c>
      <c r="D336" s="1148" t="s">
        <v>1074</v>
      </c>
      <c r="E336" s="1087" t="s">
        <v>133</v>
      </c>
      <c r="F336" s="1088" t="s">
        <v>1318</v>
      </c>
      <c r="G336" s="1089">
        <v>230000</v>
      </c>
      <c r="H336" s="1090" t="s">
        <v>591</v>
      </c>
      <c r="I336" s="1166"/>
      <c r="J336" s="5">
        <v>40289</v>
      </c>
      <c r="K336" s="70">
        <v>-230000</v>
      </c>
      <c r="L336" s="1032">
        <v>0</v>
      </c>
      <c r="M336" s="627" t="s">
        <v>1440</v>
      </c>
    </row>
    <row r="337" spans="1:13" ht="29.25" customHeight="1" x14ac:dyDescent="0.2">
      <c r="A337" s="1131">
        <v>40142</v>
      </c>
      <c r="B337" s="1158" t="s">
        <v>1654</v>
      </c>
      <c r="C337" s="1158" t="s">
        <v>1655</v>
      </c>
      <c r="D337" s="1160" t="s">
        <v>1026</v>
      </c>
      <c r="E337" s="706" t="s">
        <v>133</v>
      </c>
      <c r="F337" s="1053" t="s">
        <v>1318</v>
      </c>
      <c r="G337" s="1048">
        <v>1280000</v>
      </c>
      <c r="H337" s="1040" t="s">
        <v>591</v>
      </c>
      <c r="I337" s="1092"/>
      <c r="J337" s="398">
        <v>40200</v>
      </c>
      <c r="K337" s="70">
        <v>50000</v>
      </c>
      <c r="L337" s="1032">
        <f t="shared" ref="L337:L377" si="72">K337+G337</f>
        <v>1330000</v>
      </c>
      <c r="M337" s="627" t="s">
        <v>1785</v>
      </c>
    </row>
    <row r="338" spans="1:13" ht="29.25" customHeight="1" x14ac:dyDescent="0.2">
      <c r="A338" s="1169"/>
      <c r="B338" s="1170"/>
      <c r="C338" s="1170"/>
      <c r="D338" s="1171"/>
      <c r="E338" s="707"/>
      <c r="F338" s="1054"/>
      <c r="G338" s="1050"/>
      <c r="H338" s="1026"/>
      <c r="I338" s="1092"/>
      <c r="J338" s="671">
        <v>40263</v>
      </c>
      <c r="K338" s="1031">
        <v>1020000</v>
      </c>
      <c r="L338" s="1032">
        <f>L337+K338</f>
        <v>2350000</v>
      </c>
      <c r="M338" s="625" t="s">
        <v>447</v>
      </c>
    </row>
    <row r="339" spans="1:13" ht="28.5" customHeight="1" x14ac:dyDescent="0.2">
      <c r="A339" s="1033"/>
      <c r="B339" s="665"/>
      <c r="C339" s="662"/>
      <c r="D339" s="708"/>
      <c r="E339" s="1059"/>
      <c r="F339" s="1055"/>
      <c r="G339" s="1052"/>
      <c r="H339" s="1035"/>
      <c r="I339" s="1166"/>
      <c r="J339" s="671">
        <v>40373</v>
      </c>
      <c r="K339" s="1031">
        <v>-950000</v>
      </c>
      <c r="L339" s="1032">
        <f t="shared" ref="L339" si="73">L338+K339</f>
        <v>1400000</v>
      </c>
      <c r="M339" s="625" t="s">
        <v>447</v>
      </c>
    </row>
    <row r="340" spans="1:13" ht="29.25" customHeight="1" x14ac:dyDescent="0.2">
      <c r="A340" s="1131">
        <v>40151</v>
      </c>
      <c r="B340" s="1158" t="s">
        <v>1669</v>
      </c>
      <c r="C340" s="1158" t="s">
        <v>1671</v>
      </c>
      <c r="D340" s="1160" t="s">
        <v>1026</v>
      </c>
      <c r="E340" s="706" t="s">
        <v>133</v>
      </c>
      <c r="F340" s="1053" t="s">
        <v>1318</v>
      </c>
      <c r="G340" s="1048">
        <v>380000</v>
      </c>
      <c r="H340" s="1040" t="s">
        <v>591</v>
      </c>
      <c r="I340" s="1092"/>
      <c r="J340" s="5">
        <v>40200</v>
      </c>
      <c r="K340" s="70">
        <v>10000</v>
      </c>
      <c r="L340" s="1032">
        <f t="shared" si="72"/>
        <v>390000</v>
      </c>
      <c r="M340" s="627" t="s">
        <v>1785</v>
      </c>
    </row>
    <row r="341" spans="1:13" ht="29.25" customHeight="1" x14ac:dyDescent="0.2">
      <c r="A341" s="1169"/>
      <c r="B341" s="1170"/>
      <c r="C341" s="1170"/>
      <c r="D341" s="1171"/>
      <c r="E341" s="707"/>
      <c r="F341" s="1054"/>
      <c r="G341" s="1050"/>
      <c r="H341" s="1026"/>
      <c r="I341" s="1092"/>
      <c r="J341" s="671">
        <v>40263</v>
      </c>
      <c r="K341" s="1031">
        <v>520000</v>
      </c>
      <c r="L341" s="1032">
        <f>L340+K341</f>
        <v>910000</v>
      </c>
      <c r="M341" s="625" t="s">
        <v>447</v>
      </c>
    </row>
    <row r="342" spans="1:13" ht="28.5" customHeight="1" x14ac:dyDescent="0.2">
      <c r="A342" s="1033"/>
      <c r="B342" s="665"/>
      <c r="C342" s="662"/>
      <c r="D342" s="708"/>
      <c r="E342" s="1059"/>
      <c r="F342" s="1055"/>
      <c r="G342" s="1052"/>
      <c r="H342" s="1035"/>
      <c r="I342" s="1166"/>
      <c r="J342" s="671">
        <v>40373</v>
      </c>
      <c r="K342" s="1031">
        <v>-810000</v>
      </c>
      <c r="L342" s="1032">
        <f t="shared" ref="L342" si="74">L341+K342</f>
        <v>100000</v>
      </c>
      <c r="M342" s="625" t="s">
        <v>447</v>
      </c>
    </row>
    <row r="343" spans="1:13" ht="29.25" customHeight="1" x14ac:dyDescent="0.2">
      <c r="A343" s="1131">
        <v>40151</v>
      </c>
      <c r="B343" s="1158" t="s">
        <v>1670</v>
      </c>
      <c r="C343" s="1158" t="s">
        <v>741</v>
      </c>
      <c r="D343" s="1160" t="s">
        <v>1115</v>
      </c>
      <c r="E343" s="706" t="s">
        <v>133</v>
      </c>
      <c r="F343" s="1053" t="s">
        <v>1318</v>
      </c>
      <c r="G343" s="1048">
        <v>9430000</v>
      </c>
      <c r="H343" s="1040" t="s">
        <v>591</v>
      </c>
      <c r="I343" s="1092"/>
      <c r="J343" s="398">
        <v>40200</v>
      </c>
      <c r="K343" s="70">
        <v>440000</v>
      </c>
      <c r="L343" s="1032">
        <f t="shared" si="72"/>
        <v>9870000</v>
      </c>
      <c r="M343" s="627" t="s">
        <v>1785</v>
      </c>
    </row>
    <row r="344" spans="1:13" ht="29.25" customHeight="1" x14ac:dyDescent="0.2">
      <c r="A344" s="1169"/>
      <c r="B344" s="1170"/>
      <c r="C344" s="1170"/>
      <c r="D344" s="1171"/>
      <c r="E344" s="707"/>
      <c r="F344" s="1054"/>
      <c r="G344" s="1050"/>
      <c r="H344" s="1026"/>
      <c r="I344" s="1092"/>
      <c r="J344" s="671">
        <v>40263</v>
      </c>
      <c r="K344" s="1031">
        <v>14480000</v>
      </c>
      <c r="L344" s="1032">
        <f>L343+K344</f>
        <v>24350000</v>
      </c>
      <c r="M344" s="625" t="s">
        <v>447</v>
      </c>
    </row>
    <row r="345" spans="1:13" ht="29.25" customHeight="1" x14ac:dyDescent="0.2">
      <c r="A345" s="1169"/>
      <c r="B345" s="1170"/>
      <c r="C345" s="1170"/>
      <c r="D345" s="1171"/>
      <c r="E345" s="707"/>
      <c r="F345" s="1054"/>
      <c r="G345" s="1050"/>
      <c r="H345" s="1026"/>
      <c r="I345" s="1092"/>
      <c r="J345" s="671">
        <v>40324</v>
      </c>
      <c r="K345" s="1031">
        <v>-24200000</v>
      </c>
      <c r="L345" s="1032">
        <f>L344+K345</f>
        <v>150000</v>
      </c>
      <c r="M345" s="625" t="s">
        <v>447</v>
      </c>
    </row>
    <row r="346" spans="1:13" ht="28.5" customHeight="1" x14ac:dyDescent="0.2">
      <c r="A346" s="1033"/>
      <c r="B346" s="665"/>
      <c r="C346" s="662"/>
      <c r="D346" s="708"/>
      <c r="E346" s="1059"/>
      <c r="F346" s="1055"/>
      <c r="G346" s="1052"/>
      <c r="H346" s="1035"/>
      <c r="I346" s="1166"/>
      <c r="J346" s="671">
        <v>40373</v>
      </c>
      <c r="K346" s="1031">
        <v>150000</v>
      </c>
      <c r="L346" s="1032">
        <f t="shared" ref="L346" si="75">L345+K346</f>
        <v>300000</v>
      </c>
      <c r="M346" s="625" t="s">
        <v>447</v>
      </c>
    </row>
    <row r="347" spans="1:13" ht="29.25" customHeight="1" x14ac:dyDescent="0.2">
      <c r="A347" s="1131">
        <v>40156</v>
      </c>
      <c r="B347" s="1158" t="s">
        <v>1679</v>
      </c>
      <c r="C347" s="1158" t="s">
        <v>1686</v>
      </c>
      <c r="D347" s="1160" t="s">
        <v>921</v>
      </c>
      <c r="E347" s="706" t="s">
        <v>133</v>
      </c>
      <c r="F347" s="1053" t="s">
        <v>1318</v>
      </c>
      <c r="G347" s="1048">
        <v>360000</v>
      </c>
      <c r="H347" s="1040" t="s">
        <v>591</v>
      </c>
      <c r="I347" s="1092"/>
      <c r="J347" s="5">
        <v>40200</v>
      </c>
      <c r="K347" s="70">
        <v>10000</v>
      </c>
      <c r="L347" s="1032">
        <f t="shared" si="72"/>
        <v>370000</v>
      </c>
      <c r="M347" s="627" t="s">
        <v>1785</v>
      </c>
    </row>
    <row r="348" spans="1:13" ht="29.25" customHeight="1" x14ac:dyDescent="0.2">
      <c r="A348" s="1169"/>
      <c r="B348" s="1170"/>
      <c r="C348" s="1170"/>
      <c r="D348" s="1171"/>
      <c r="E348" s="707"/>
      <c r="F348" s="1054"/>
      <c r="G348" s="1050"/>
      <c r="H348" s="1026"/>
      <c r="I348" s="1092"/>
      <c r="J348" s="671">
        <v>40263</v>
      </c>
      <c r="K348" s="1031">
        <v>850000</v>
      </c>
      <c r="L348" s="1032">
        <f>L347+K348</f>
        <v>1220000</v>
      </c>
      <c r="M348" s="625" t="s">
        <v>447</v>
      </c>
    </row>
    <row r="349" spans="1:13" ht="28.5" customHeight="1" x14ac:dyDescent="0.2">
      <c r="A349" s="1033"/>
      <c r="B349" s="665"/>
      <c r="C349" s="662"/>
      <c r="D349" s="708"/>
      <c r="E349" s="1059"/>
      <c r="F349" s="1055"/>
      <c r="G349" s="1052"/>
      <c r="H349" s="1035"/>
      <c r="I349" s="1166"/>
      <c r="J349" s="671">
        <v>40373</v>
      </c>
      <c r="K349" s="1031">
        <v>-120000</v>
      </c>
      <c r="L349" s="1032">
        <f t="shared" ref="L349" si="76">L348+K349</f>
        <v>1100000</v>
      </c>
      <c r="M349" s="625" t="s">
        <v>447</v>
      </c>
    </row>
    <row r="350" spans="1:13" ht="29.25" customHeight="1" x14ac:dyDescent="0.2">
      <c r="A350" s="1131">
        <v>40156</v>
      </c>
      <c r="B350" s="1158" t="s">
        <v>1680</v>
      </c>
      <c r="C350" s="1158" t="s">
        <v>1687</v>
      </c>
      <c r="D350" s="1160" t="s">
        <v>1106</v>
      </c>
      <c r="E350" s="706" t="s">
        <v>133</v>
      </c>
      <c r="F350" s="1053" t="s">
        <v>1318</v>
      </c>
      <c r="G350" s="1048">
        <v>1590000</v>
      </c>
      <c r="H350" s="1040" t="s">
        <v>591</v>
      </c>
      <c r="I350" s="1092"/>
      <c r="J350" s="398">
        <v>40200</v>
      </c>
      <c r="K350" s="70">
        <v>70000</v>
      </c>
      <c r="L350" s="1032">
        <f t="shared" si="72"/>
        <v>1660000</v>
      </c>
      <c r="M350" s="627" t="s">
        <v>1785</v>
      </c>
    </row>
    <row r="351" spans="1:13" ht="29.25" customHeight="1" x14ac:dyDescent="0.2">
      <c r="A351" s="1169"/>
      <c r="B351" s="1170"/>
      <c r="C351" s="1170"/>
      <c r="D351" s="1171"/>
      <c r="E351" s="707"/>
      <c r="F351" s="1054"/>
      <c r="G351" s="1050"/>
      <c r="H351" s="1026"/>
      <c r="I351" s="1092"/>
      <c r="J351" s="671">
        <v>40263</v>
      </c>
      <c r="K351" s="1031">
        <v>-290000</v>
      </c>
      <c r="L351" s="1032">
        <f>L350+K351</f>
        <v>1370000</v>
      </c>
      <c r="M351" s="625" t="s">
        <v>447</v>
      </c>
    </row>
    <row r="352" spans="1:13" ht="28.5" customHeight="1" x14ac:dyDescent="0.2">
      <c r="A352" s="1033"/>
      <c r="B352" s="665"/>
      <c r="C352" s="662"/>
      <c r="D352" s="708"/>
      <c r="E352" s="1059"/>
      <c r="F352" s="1055"/>
      <c r="G352" s="1052"/>
      <c r="H352" s="1035"/>
      <c r="I352" s="1166"/>
      <c r="J352" s="671">
        <v>40373</v>
      </c>
      <c r="K352" s="1031">
        <v>-570000</v>
      </c>
      <c r="L352" s="1032">
        <f t="shared" ref="L352" si="77">L351+K352</f>
        <v>800000</v>
      </c>
      <c r="M352" s="625" t="s">
        <v>447</v>
      </c>
    </row>
    <row r="353" spans="1:13" ht="29.25" customHeight="1" x14ac:dyDescent="0.2">
      <c r="A353" s="1131">
        <v>40156</v>
      </c>
      <c r="B353" s="1158" t="s">
        <v>1681</v>
      </c>
      <c r="C353" s="1158" t="s">
        <v>1688</v>
      </c>
      <c r="D353" s="1160" t="s">
        <v>1217</v>
      </c>
      <c r="E353" s="706" t="s">
        <v>133</v>
      </c>
      <c r="F353" s="1053" t="s">
        <v>1318</v>
      </c>
      <c r="G353" s="1048">
        <v>1880000</v>
      </c>
      <c r="H353" s="1040" t="s">
        <v>591</v>
      </c>
      <c r="I353" s="1092"/>
      <c r="J353" s="5">
        <v>40200</v>
      </c>
      <c r="K353" s="70">
        <v>90000</v>
      </c>
      <c r="L353" s="1032">
        <f t="shared" si="72"/>
        <v>1970000</v>
      </c>
      <c r="M353" s="627" t="s">
        <v>1785</v>
      </c>
    </row>
    <row r="354" spans="1:13" ht="29.25" customHeight="1" x14ac:dyDescent="0.2">
      <c r="A354" s="1169"/>
      <c r="B354" s="1170"/>
      <c r="C354" s="1170"/>
      <c r="D354" s="1171"/>
      <c r="E354" s="707"/>
      <c r="F354" s="1054"/>
      <c r="G354" s="1050"/>
      <c r="H354" s="1026"/>
      <c r="I354" s="1092"/>
      <c r="J354" s="671">
        <v>40263</v>
      </c>
      <c r="K354" s="1031">
        <v>1110000</v>
      </c>
      <c r="L354" s="1032">
        <f>L353+K354</f>
        <v>3080000</v>
      </c>
      <c r="M354" s="625" t="s">
        <v>447</v>
      </c>
    </row>
    <row r="355" spans="1:13" ht="28.5" customHeight="1" x14ac:dyDescent="0.2">
      <c r="A355" s="1033"/>
      <c r="B355" s="665"/>
      <c r="C355" s="662"/>
      <c r="D355" s="708"/>
      <c r="E355" s="1059"/>
      <c r="F355" s="1055"/>
      <c r="G355" s="1052"/>
      <c r="H355" s="1035"/>
      <c r="I355" s="1166"/>
      <c r="J355" s="671">
        <v>40373</v>
      </c>
      <c r="K355" s="1031">
        <v>-1180000</v>
      </c>
      <c r="L355" s="1032">
        <f t="shared" ref="L355" si="78">L354+K355</f>
        <v>1900000</v>
      </c>
      <c r="M355" s="625" t="s">
        <v>447</v>
      </c>
    </row>
    <row r="356" spans="1:13" ht="29.25" customHeight="1" x14ac:dyDescent="0.2">
      <c r="A356" s="1131">
        <v>40156</v>
      </c>
      <c r="B356" s="1158" t="s">
        <v>1682</v>
      </c>
      <c r="C356" s="1158" t="s">
        <v>929</v>
      </c>
      <c r="D356" s="1160" t="s">
        <v>1127</v>
      </c>
      <c r="E356" s="706" t="s">
        <v>133</v>
      </c>
      <c r="F356" s="1053" t="s">
        <v>1318</v>
      </c>
      <c r="G356" s="1048">
        <v>2940000</v>
      </c>
      <c r="H356" s="1040" t="s">
        <v>591</v>
      </c>
      <c r="I356" s="1092"/>
      <c r="J356" s="398">
        <v>40200</v>
      </c>
      <c r="K356" s="70">
        <v>140000</v>
      </c>
      <c r="L356" s="1032">
        <f t="shared" si="72"/>
        <v>3080000</v>
      </c>
      <c r="M356" s="627" t="s">
        <v>1785</v>
      </c>
    </row>
    <row r="357" spans="1:13" ht="29.25" customHeight="1" x14ac:dyDescent="0.2">
      <c r="A357" s="1169"/>
      <c r="B357" s="1170"/>
      <c r="C357" s="1170"/>
      <c r="D357" s="1171"/>
      <c r="E357" s="707"/>
      <c r="F357" s="1054"/>
      <c r="G357" s="1050"/>
      <c r="H357" s="1026"/>
      <c r="I357" s="1092"/>
      <c r="J357" s="671">
        <v>40263</v>
      </c>
      <c r="K357" s="1031">
        <v>6300000</v>
      </c>
      <c r="L357" s="1032">
        <f>L356+K357</f>
        <v>9380000</v>
      </c>
      <c r="M357" s="625" t="s">
        <v>447</v>
      </c>
    </row>
    <row r="358" spans="1:13" ht="28.5" customHeight="1" x14ac:dyDescent="0.2">
      <c r="A358" s="1033"/>
      <c r="B358" s="665"/>
      <c r="C358" s="662"/>
      <c r="D358" s="708"/>
      <c r="E358" s="1059"/>
      <c r="F358" s="1055"/>
      <c r="G358" s="1052"/>
      <c r="H358" s="1035"/>
      <c r="I358" s="1166"/>
      <c r="J358" s="671">
        <v>40373</v>
      </c>
      <c r="K358" s="1031">
        <v>-1980000</v>
      </c>
      <c r="L358" s="1032">
        <f t="shared" ref="L358" si="79">L357+K358</f>
        <v>7400000</v>
      </c>
      <c r="M358" s="625" t="s">
        <v>447</v>
      </c>
    </row>
    <row r="359" spans="1:13" ht="29.25" customHeight="1" x14ac:dyDescent="0.2">
      <c r="A359" s="1131">
        <v>40156</v>
      </c>
      <c r="B359" s="1158" t="s">
        <v>1683</v>
      </c>
      <c r="C359" s="1158" t="s">
        <v>1073</v>
      </c>
      <c r="D359" s="1160" t="s">
        <v>1074</v>
      </c>
      <c r="E359" s="706" t="s">
        <v>133</v>
      </c>
      <c r="F359" s="1053" t="s">
        <v>1318</v>
      </c>
      <c r="G359" s="1048">
        <v>230000</v>
      </c>
      <c r="H359" s="1040" t="s">
        <v>591</v>
      </c>
      <c r="I359" s="1092"/>
      <c r="J359" s="5">
        <v>40200</v>
      </c>
      <c r="K359" s="70">
        <v>10000</v>
      </c>
      <c r="L359" s="1032">
        <f t="shared" si="72"/>
        <v>240000</v>
      </c>
      <c r="M359" s="627" t="s">
        <v>1785</v>
      </c>
    </row>
    <row r="360" spans="1:13" ht="29.25" customHeight="1" x14ac:dyDescent="0.2">
      <c r="A360" s="1169"/>
      <c r="B360" s="1170"/>
      <c r="C360" s="1170"/>
      <c r="D360" s="1171"/>
      <c r="E360" s="707"/>
      <c r="F360" s="1054"/>
      <c r="G360" s="1050"/>
      <c r="H360" s="1026"/>
      <c r="I360" s="1092"/>
      <c r="J360" s="671">
        <v>40263</v>
      </c>
      <c r="K360" s="1031">
        <v>440000</v>
      </c>
      <c r="L360" s="1032">
        <f>L359+K360</f>
        <v>680000</v>
      </c>
      <c r="M360" s="625" t="s">
        <v>447</v>
      </c>
    </row>
    <row r="361" spans="1:13" ht="28.5" customHeight="1" x14ac:dyDescent="0.2">
      <c r="A361" s="1033"/>
      <c r="B361" s="665"/>
      <c r="C361" s="662"/>
      <c r="D361" s="708"/>
      <c r="E361" s="1059"/>
      <c r="F361" s="1055"/>
      <c r="G361" s="1052"/>
      <c r="H361" s="1035"/>
      <c r="I361" s="1166"/>
      <c r="J361" s="671">
        <v>40373</v>
      </c>
      <c r="K361" s="1031">
        <v>-80000</v>
      </c>
      <c r="L361" s="1032">
        <f t="shared" ref="L361" si="80">L360+K361</f>
        <v>600000</v>
      </c>
      <c r="M361" s="625" t="s">
        <v>447</v>
      </c>
    </row>
    <row r="362" spans="1:13" ht="29.25" customHeight="1" x14ac:dyDescent="0.2">
      <c r="A362" s="1131">
        <v>40156</v>
      </c>
      <c r="B362" s="1158" t="s">
        <v>1684</v>
      </c>
      <c r="C362" s="1158" t="s">
        <v>1505</v>
      </c>
      <c r="D362" s="1160" t="s">
        <v>987</v>
      </c>
      <c r="E362" s="706" t="s">
        <v>133</v>
      </c>
      <c r="F362" s="1053" t="s">
        <v>1318</v>
      </c>
      <c r="G362" s="1048">
        <v>6160000</v>
      </c>
      <c r="H362" s="1040" t="s">
        <v>591</v>
      </c>
      <c r="I362" s="1092"/>
      <c r="J362" s="398">
        <v>40200</v>
      </c>
      <c r="K362" s="70">
        <v>290000</v>
      </c>
      <c r="L362" s="1032">
        <f t="shared" si="72"/>
        <v>6450000</v>
      </c>
      <c r="M362" s="627" t="s">
        <v>1785</v>
      </c>
    </row>
    <row r="363" spans="1:13" ht="29.25" customHeight="1" x14ac:dyDescent="0.2">
      <c r="A363" s="1169"/>
      <c r="B363" s="1170"/>
      <c r="C363" s="1170"/>
      <c r="D363" s="1171"/>
      <c r="E363" s="707"/>
      <c r="F363" s="1054"/>
      <c r="G363" s="1050"/>
      <c r="H363" s="1026"/>
      <c r="I363" s="1092"/>
      <c r="J363" s="671">
        <v>40263</v>
      </c>
      <c r="K363" s="1031">
        <v>40000</v>
      </c>
      <c r="L363" s="1032">
        <f>L362+K363</f>
        <v>6490000</v>
      </c>
      <c r="M363" s="625" t="s">
        <v>447</v>
      </c>
    </row>
    <row r="364" spans="1:13" ht="28.5" customHeight="1" x14ac:dyDescent="0.2">
      <c r="A364" s="1033"/>
      <c r="B364" s="665"/>
      <c r="C364" s="662"/>
      <c r="D364" s="708"/>
      <c r="E364" s="1059"/>
      <c r="F364" s="1055"/>
      <c r="G364" s="1052"/>
      <c r="H364" s="1035"/>
      <c r="I364" s="1166"/>
      <c r="J364" s="671">
        <v>40373</v>
      </c>
      <c r="K364" s="1031">
        <v>-2890000</v>
      </c>
      <c r="L364" s="1032">
        <f t="shared" ref="L364" si="81">L363+K364</f>
        <v>3600000</v>
      </c>
      <c r="M364" s="625" t="s">
        <v>447</v>
      </c>
    </row>
    <row r="365" spans="1:13" ht="29.25" customHeight="1" x14ac:dyDescent="0.2">
      <c r="A365" s="1131">
        <v>40156</v>
      </c>
      <c r="B365" s="1158" t="s">
        <v>1685</v>
      </c>
      <c r="C365" s="1158" t="s">
        <v>872</v>
      </c>
      <c r="D365" s="1160" t="s">
        <v>999</v>
      </c>
      <c r="E365" s="706" t="s">
        <v>133</v>
      </c>
      <c r="F365" s="1053" t="s">
        <v>1318</v>
      </c>
      <c r="G365" s="1048">
        <v>2250000</v>
      </c>
      <c r="H365" s="1040" t="s">
        <v>591</v>
      </c>
      <c r="I365" s="1092"/>
      <c r="J365" s="5">
        <v>40200</v>
      </c>
      <c r="K365" s="70">
        <v>100000</v>
      </c>
      <c r="L365" s="1032">
        <f t="shared" si="72"/>
        <v>2350000</v>
      </c>
      <c r="M365" s="627" t="s">
        <v>1785</v>
      </c>
    </row>
    <row r="366" spans="1:13" ht="29.25" customHeight="1" x14ac:dyDescent="0.2">
      <c r="A366" s="1169"/>
      <c r="B366" s="1170"/>
      <c r="C366" s="1170"/>
      <c r="D366" s="1171"/>
      <c r="E366" s="707"/>
      <c r="F366" s="1054"/>
      <c r="G366" s="1050"/>
      <c r="H366" s="1026"/>
      <c r="I366" s="1092"/>
      <c r="J366" s="671">
        <v>40263</v>
      </c>
      <c r="K366" s="1031">
        <v>-740000</v>
      </c>
      <c r="L366" s="1032">
        <f>L365+K366</f>
        <v>1610000</v>
      </c>
      <c r="M366" s="625" t="s">
        <v>447</v>
      </c>
    </row>
    <row r="367" spans="1:13" ht="28.5" customHeight="1" x14ac:dyDescent="0.2">
      <c r="A367" s="1033"/>
      <c r="B367" s="665"/>
      <c r="C367" s="662"/>
      <c r="D367" s="708"/>
      <c r="E367" s="1059"/>
      <c r="F367" s="1055"/>
      <c r="G367" s="1052"/>
      <c r="H367" s="1035"/>
      <c r="I367" s="1166"/>
      <c r="J367" s="671">
        <v>40373</v>
      </c>
      <c r="K367" s="1031">
        <v>-710000</v>
      </c>
      <c r="L367" s="1032">
        <f t="shared" ref="L367" si="82">L366+K367</f>
        <v>900000</v>
      </c>
      <c r="M367" s="625" t="s">
        <v>447</v>
      </c>
    </row>
    <row r="368" spans="1:13" ht="29.25" customHeight="1" x14ac:dyDescent="0.2">
      <c r="A368" s="1131">
        <v>40158</v>
      </c>
      <c r="B368" s="663" t="s">
        <v>1697</v>
      </c>
      <c r="C368" s="1158" t="s">
        <v>1705</v>
      </c>
      <c r="D368" s="1160" t="s">
        <v>985</v>
      </c>
      <c r="E368" s="706" t="s">
        <v>133</v>
      </c>
      <c r="F368" s="1053" t="s">
        <v>1318</v>
      </c>
      <c r="G368" s="1048">
        <v>310000</v>
      </c>
      <c r="H368" s="1040" t="s">
        <v>591</v>
      </c>
      <c r="I368" s="1092"/>
      <c r="J368" s="398">
        <v>40200</v>
      </c>
      <c r="K368" s="70">
        <v>20000</v>
      </c>
      <c r="L368" s="1032">
        <f t="shared" si="72"/>
        <v>330000</v>
      </c>
      <c r="M368" s="627" t="s">
        <v>1785</v>
      </c>
    </row>
    <row r="369" spans="1:13" ht="29.25" customHeight="1" x14ac:dyDescent="0.2">
      <c r="A369" s="1169"/>
      <c r="B369" s="664"/>
      <c r="C369" s="1170"/>
      <c r="D369" s="1171"/>
      <c r="E369" s="707"/>
      <c r="F369" s="1054"/>
      <c r="G369" s="1050"/>
      <c r="H369" s="1026"/>
      <c r="I369" s="1092"/>
      <c r="J369" s="671">
        <v>40263</v>
      </c>
      <c r="K369" s="1031">
        <v>820000</v>
      </c>
      <c r="L369" s="1032">
        <f>L368+K369</f>
        <v>1150000</v>
      </c>
      <c r="M369" s="625" t="s">
        <v>447</v>
      </c>
    </row>
    <row r="370" spans="1:13" ht="28.5" customHeight="1" x14ac:dyDescent="0.2">
      <c r="A370" s="1033"/>
      <c r="B370" s="665"/>
      <c r="C370" s="662"/>
      <c r="D370" s="708"/>
      <c r="E370" s="1059"/>
      <c r="F370" s="1055"/>
      <c r="G370" s="1052"/>
      <c r="H370" s="1035"/>
      <c r="I370" s="1166"/>
      <c r="J370" s="671">
        <v>40373</v>
      </c>
      <c r="K370" s="1031">
        <v>-350000</v>
      </c>
      <c r="L370" s="1032">
        <f t="shared" ref="L370" si="83">L369+K370</f>
        <v>800000</v>
      </c>
      <c r="M370" s="625" t="s">
        <v>447</v>
      </c>
    </row>
    <row r="371" spans="1:13" ht="29.25" customHeight="1" x14ac:dyDescent="0.2">
      <c r="A371" s="1131">
        <v>40158</v>
      </c>
      <c r="B371" s="663" t="s">
        <v>1698</v>
      </c>
      <c r="C371" s="1158" t="s">
        <v>1702</v>
      </c>
      <c r="D371" s="1160" t="s">
        <v>985</v>
      </c>
      <c r="E371" s="706" t="s">
        <v>133</v>
      </c>
      <c r="F371" s="1053" t="s">
        <v>1318</v>
      </c>
      <c r="G371" s="1048">
        <v>370000</v>
      </c>
      <c r="H371" s="1040" t="s">
        <v>591</v>
      </c>
      <c r="I371" s="1092"/>
      <c r="J371" s="5">
        <v>40200</v>
      </c>
      <c r="K371" s="70">
        <v>20000</v>
      </c>
      <c r="L371" s="1032">
        <f t="shared" si="72"/>
        <v>390000</v>
      </c>
      <c r="M371" s="627" t="s">
        <v>1785</v>
      </c>
    </row>
    <row r="372" spans="1:13" ht="29.25" customHeight="1" x14ac:dyDescent="0.2">
      <c r="A372" s="1169"/>
      <c r="B372" s="664"/>
      <c r="C372" s="1170"/>
      <c r="D372" s="1171"/>
      <c r="E372" s="707"/>
      <c r="F372" s="1054"/>
      <c r="G372" s="1050"/>
      <c r="H372" s="1026"/>
      <c r="I372" s="1092"/>
      <c r="J372" s="671">
        <v>40263</v>
      </c>
      <c r="K372" s="1031">
        <v>1250000</v>
      </c>
      <c r="L372" s="1032">
        <f>L371+K372</f>
        <v>1640000</v>
      </c>
      <c r="M372" s="625" t="s">
        <v>447</v>
      </c>
    </row>
    <row r="373" spans="1:13" ht="29.25" customHeight="1" x14ac:dyDescent="0.2">
      <c r="A373" s="1169"/>
      <c r="B373" s="664"/>
      <c r="C373" s="1170"/>
      <c r="D373" s="1171"/>
      <c r="E373" s="707"/>
      <c r="F373" s="1054"/>
      <c r="G373" s="1050"/>
      <c r="H373" s="1026"/>
      <c r="I373" s="1166"/>
      <c r="J373" s="1006">
        <v>40324</v>
      </c>
      <c r="K373" s="1031">
        <v>-1640000</v>
      </c>
      <c r="L373" s="1032">
        <f>L372+K373</f>
        <v>0</v>
      </c>
      <c r="M373" s="1007" t="s">
        <v>1440</v>
      </c>
    </row>
    <row r="374" spans="1:13" ht="29.25" customHeight="1" x14ac:dyDescent="0.2">
      <c r="A374" s="1131">
        <v>40158</v>
      </c>
      <c r="B374" s="663" t="s">
        <v>1699</v>
      </c>
      <c r="C374" s="1158" t="s">
        <v>1703</v>
      </c>
      <c r="D374" s="1160" t="s">
        <v>999</v>
      </c>
      <c r="E374" s="706" t="s">
        <v>133</v>
      </c>
      <c r="F374" s="1053" t="s">
        <v>1318</v>
      </c>
      <c r="G374" s="1048">
        <v>600000</v>
      </c>
      <c r="H374" s="1040" t="s">
        <v>591</v>
      </c>
      <c r="I374" s="1092"/>
      <c r="J374" s="398">
        <v>40200</v>
      </c>
      <c r="K374" s="70">
        <v>30000</v>
      </c>
      <c r="L374" s="1032">
        <f t="shared" si="72"/>
        <v>630000</v>
      </c>
      <c r="M374" s="627" t="s">
        <v>1785</v>
      </c>
    </row>
    <row r="375" spans="1:13" ht="29.25" customHeight="1" x14ac:dyDescent="0.2">
      <c r="A375" s="1169"/>
      <c r="B375" s="664"/>
      <c r="C375" s="1170"/>
      <c r="D375" s="1171"/>
      <c r="E375" s="707"/>
      <c r="F375" s="1054"/>
      <c r="G375" s="1050"/>
      <c r="H375" s="1026"/>
      <c r="I375" s="1092"/>
      <c r="J375" s="671">
        <v>40263</v>
      </c>
      <c r="K375" s="1031">
        <v>400000</v>
      </c>
      <c r="L375" s="1032">
        <f>L374+K375</f>
        <v>1030000</v>
      </c>
      <c r="M375" s="625" t="s">
        <v>447</v>
      </c>
    </row>
    <row r="376" spans="1:13" ht="28.5" customHeight="1" x14ac:dyDescent="0.2">
      <c r="A376" s="1033"/>
      <c r="B376" s="665"/>
      <c r="C376" s="662"/>
      <c r="D376" s="708"/>
      <c r="E376" s="1059"/>
      <c r="F376" s="1055"/>
      <c r="G376" s="1052"/>
      <c r="H376" s="1035"/>
      <c r="I376" s="1166"/>
      <c r="J376" s="671">
        <v>40373</v>
      </c>
      <c r="K376" s="1031">
        <v>-330000</v>
      </c>
      <c r="L376" s="1032">
        <f t="shared" ref="L376" si="84">L375+K376</f>
        <v>700000</v>
      </c>
      <c r="M376" s="625" t="s">
        <v>447</v>
      </c>
    </row>
    <row r="377" spans="1:13" ht="29.25" customHeight="1" x14ac:dyDescent="0.2">
      <c r="A377" s="1131">
        <v>40158</v>
      </c>
      <c r="B377" s="663" t="s">
        <v>1700</v>
      </c>
      <c r="C377" s="1158" t="s">
        <v>283</v>
      </c>
      <c r="D377" s="1160" t="s">
        <v>1001</v>
      </c>
      <c r="E377" s="706" t="s">
        <v>133</v>
      </c>
      <c r="F377" s="1053" t="s">
        <v>1318</v>
      </c>
      <c r="G377" s="1048">
        <v>630000</v>
      </c>
      <c r="H377" s="1040" t="s">
        <v>591</v>
      </c>
      <c r="I377" s="1092"/>
      <c r="J377" s="5">
        <v>40200</v>
      </c>
      <c r="K377" s="70">
        <v>30000</v>
      </c>
      <c r="L377" s="1032">
        <f t="shared" si="72"/>
        <v>660000</v>
      </c>
      <c r="M377" s="627" t="s">
        <v>1785</v>
      </c>
    </row>
    <row r="378" spans="1:13" ht="29.25" customHeight="1" x14ac:dyDescent="0.2">
      <c r="A378" s="1169"/>
      <c r="B378" s="664"/>
      <c r="C378" s="1170"/>
      <c r="D378" s="1171"/>
      <c r="E378" s="707"/>
      <c r="F378" s="1054"/>
      <c r="G378" s="1050"/>
      <c r="H378" s="1026"/>
      <c r="I378" s="1092"/>
      <c r="J378" s="671">
        <v>40263</v>
      </c>
      <c r="K378" s="1031">
        <v>800000</v>
      </c>
      <c r="L378" s="1032">
        <f>L377+K378</f>
        <v>1460000</v>
      </c>
      <c r="M378" s="625" t="s">
        <v>447</v>
      </c>
    </row>
    <row r="379" spans="1:13" ht="28.5" customHeight="1" x14ac:dyDescent="0.2">
      <c r="A379" s="1033"/>
      <c r="B379" s="665"/>
      <c r="C379" s="662"/>
      <c r="D379" s="708"/>
      <c r="E379" s="1059"/>
      <c r="F379" s="1055"/>
      <c r="G379" s="1052"/>
      <c r="H379" s="1035"/>
      <c r="I379" s="1166"/>
      <c r="J379" s="671">
        <v>40373</v>
      </c>
      <c r="K379" s="1031">
        <v>-360000</v>
      </c>
      <c r="L379" s="1032">
        <f t="shared" ref="L379" si="85">L378+K379</f>
        <v>1100000</v>
      </c>
      <c r="M379" s="625" t="s">
        <v>447</v>
      </c>
    </row>
    <row r="380" spans="1:13" ht="29.25" customHeight="1" x14ac:dyDescent="0.2">
      <c r="A380" s="191">
        <v>40158</v>
      </c>
      <c r="B380" s="1086" t="s">
        <v>1701</v>
      </c>
      <c r="C380" s="1147" t="s">
        <v>1704</v>
      </c>
      <c r="D380" s="1148" t="s">
        <v>1026</v>
      </c>
      <c r="E380" s="1087" t="s">
        <v>133</v>
      </c>
      <c r="F380" s="1088" t="s">
        <v>1318</v>
      </c>
      <c r="G380" s="1089">
        <v>150000</v>
      </c>
      <c r="H380" s="1090" t="s">
        <v>591</v>
      </c>
      <c r="I380" s="1166"/>
      <c r="J380" s="5">
        <v>40289</v>
      </c>
      <c r="K380" s="70">
        <v>-150000</v>
      </c>
      <c r="L380" s="1032">
        <v>0</v>
      </c>
      <c r="M380" s="627" t="s">
        <v>1440</v>
      </c>
    </row>
    <row r="381" spans="1:13" ht="29.25" customHeight="1" x14ac:dyDescent="0.2">
      <c r="A381" s="1131">
        <v>40163</v>
      </c>
      <c r="B381" s="663" t="s">
        <v>1707</v>
      </c>
      <c r="C381" s="1158" t="s">
        <v>1712</v>
      </c>
      <c r="D381" s="1160" t="s">
        <v>985</v>
      </c>
      <c r="E381" s="706" t="s">
        <v>133</v>
      </c>
      <c r="F381" s="1053" t="s">
        <v>1318</v>
      </c>
      <c r="G381" s="1048">
        <v>620000</v>
      </c>
      <c r="H381" s="1040" t="s">
        <v>591</v>
      </c>
      <c r="I381" s="1092"/>
      <c r="J381" s="5">
        <v>40200</v>
      </c>
      <c r="K381" s="70">
        <v>30000</v>
      </c>
      <c r="L381" s="1032">
        <f t="shared" ref="L381:L407" si="86">K381+G381</f>
        <v>650000</v>
      </c>
      <c r="M381" s="627" t="s">
        <v>1785</v>
      </c>
    </row>
    <row r="382" spans="1:13" ht="29.25" customHeight="1" x14ac:dyDescent="0.2">
      <c r="A382" s="1169"/>
      <c r="B382" s="664"/>
      <c r="C382" s="1170"/>
      <c r="D382" s="1171"/>
      <c r="E382" s="707"/>
      <c r="F382" s="1054"/>
      <c r="G382" s="1050"/>
      <c r="H382" s="1026"/>
      <c r="I382" s="1092"/>
      <c r="J382" s="671">
        <v>40263</v>
      </c>
      <c r="K382" s="1031">
        <v>-580000</v>
      </c>
      <c r="L382" s="1032">
        <f>L381+K382</f>
        <v>70000</v>
      </c>
      <c r="M382" s="625" t="s">
        <v>447</v>
      </c>
    </row>
    <row r="383" spans="1:13" ht="28.5" customHeight="1" x14ac:dyDescent="0.2">
      <c r="A383" s="1033"/>
      <c r="B383" s="665"/>
      <c r="C383" s="662"/>
      <c r="D383" s="708"/>
      <c r="E383" s="1059"/>
      <c r="F383" s="1055"/>
      <c r="G383" s="1052"/>
      <c r="H383" s="1035"/>
      <c r="I383" s="1166"/>
      <c r="J383" s="671">
        <v>40373</v>
      </c>
      <c r="K383" s="1031">
        <v>1430000</v>
      </c>
      <c r="L383" s="1032">
        <f t="shared" ref="L383" si="87">L382+K383</f>
        <v>1500000</v>
      </c>
      <c r="M383" s="625" t="s">
        <v>447</v>
      </c>
    </row>
    <row r="384" spans="1:13" ht="29.25" customHeight="1" x14ac:dyDescent="0.2">
      <c r="A384" s="1131">
        <v>40163</v>
      </c>
      <c r="B384" s="663" t="s">
        <v>1708</v>
      </c>
      <c r="C384" s="1158" t="s">
        <v>1713</v>
      </c>
      <c r="D384" s="1160" t="s">
        <v>1021</v>
      </c>
      <c r="E384" s="706" t="s">
        <v>133</v>
      </c>
      <c r="F384" s="1053" t="s">
        <v>1318</v>
      </c>
      <c r="G384" s="1048">
        <v>170000</v>
      </c>
      <c r="H384" s="1040" t="s">
        <v>591</v>
      </c>
      <c r="I384" s="1092"/>
      <c r="J384" s="5">
        <v>40200</v>
      </c>
      <c r="K384" s="70">
        <v>10000</v>
      </c>
      <c r="L384" s="1032">
        <f t="shared" si="86"/>
        <v>180000</v>
      </c>
      <c r="M384" s="626" t="s">
        <v>1785</v>
      </c>
    </row>
    <row r="385" spans="1:13" ht="29.25" customHeight="1" x14ac:dyDescent="0.2">
      <c r="A385" s="1169"/>
      <c r="B385" s="664"/>
      <c r="C385" s="1170"/>
      <c r="D385" s="1171"/>
      <c r="E385" s="707"/>
      <c r="F385" s="1054"/>
      <c r="G385" s="1050"/>
      <c r="H385" s="1026"/>
      <c r="I385" s="1092"/>
      <c r="J385" s="671">
        <v>40263</v>
      </c>
      <c r="K385" s="1031">
        <v>30000</v>
      </c>
      <c r="L385" s="1032">
        <f>L384+K385</f>
        <v>210000</v>
      </c>
      <c r="M385" s="625" t="s">
        <v>447</v>
      </c>
    </row>
    <row r="386" spans="1:13" ht="28.5" customHeight="1" x14ac:dyDescent="0.2">
      <c r="A386" s="1033"/>
      <c r="B386" s="665"/>
      <c r="C386" s="662"/>
      <c r="D386" s="708"/>
      <c r="E386" s="1059"/>
      <c r="F386" s="1055"/>
      <c r="G386" s="1052"/>
      <c r="H386" s="1035"/>
      <c r="I386" s="1166"/>
      <c r="J386" s="671">
        <v>40373</v>
      </c>
      <c r="K386" s="1031">
        <v>-10000</v>
      </c>
      <c r="L386" s="1032">
        <f t="shared" ref="L386" si="88">L385+K386</f>
        <v>200000</v>
      </c>
      <c r="M386" s="625" t="s">
        <v>447</v>
      </c>
    </row>
    <row r="387" spans="1:13" ht="29.25" customHeight="1" x14ac:dyDescent="0.2">
      <c r="A387" s="1131">
        <v>40163</v>
      </c>
      <c r="B387" s="663" t="s">
        <v>1709</v>
      </c>
      <c r="C387" s="1158" t="s">
        <v>1027</v>
      </c>
      <c r="D387" s="1160" t="s">
        <v>1190</v>
      </c>
      <c r="E387" s="706" t="s">
        <v>133</v>
      </c>
      <c r="F387" s="1053" t="s">
        <v>1318</v>
      </c>
      <c r="G387" s="1048">
        <v>3460000</v>
      </c>
      <c r="H387" s="1097" t="s">
        <v>591</v>
      </c>
      <c r="I387" s="1165"/>
      <c r="J387" s="5">
        <v>40200</v>
      </c>
      <c r="K387" s="70">
        <v>160000</v>
      </c>
      <c r="L387" s="1032">
        <f t="shared" si="86"/>
        <v>3620000</v>
      </c>
      <c r="M387" s="627" t="s">
        <v>1785</v>
      </c>
    </row>
    <row r="388" spans="1:13" ht="29.25" customHeight="1" x14ac:dyDescent="0.2">
      <c r="A388" s="1169"/>
      <c r="B388" s="664"/>
      <c r="C388" s="1170"/>
      <c r="D388" s="1171"/>
      <c r="E388" s="707"/>
      <c r="F388" s="1054"/>
      <c r="G388" s="1050"/>
      <c r="H388" s="1085"/>
      <c r="I388" s="1166"/>
      <c r="J388" s="5">
        <v>40289</v>
      </c>
      <c r="K388" s="70">
        <v>-3620000</v>
      </c>
      <c r="L388" s="1032">
        <v>0</v>
      </c>
      <c r="M388" s="627" t="s">
        <v>1440</v>
      </c>
    </row>
    <row r="389" spans="1:13" ht="29.25" customHeight="1" x14ac:dyDescent="0.2">
      <c r="A389" s="1131">
        <v>40163</v>
      </c>
      <c r="B389" s="663" t="s">
        <v>1710</v>
      </c>
      <c r="C389" s="1158" t="s">
        <v>1703</v>
      </c>
      <c r="D389" s="1160" t="s">
        <v>999</v>
      </c>
      <c r="E389" s="706" t="s">
        <v>133</v>
      </c>
      <c r="F389" s="1053" t="s">
        <v>1318</v>
      </c>
      <c r="G389" s="1048">
        <v>440000</v>
      </c>
      <c r="H389" s="1040" t="s">
        <v>591</v>
      </c>
      <c r="I389" s="1092"/>
      <c r="J389" s="398">
        <v>40200</v>
      </c>
      <c r="K389" s="70">
        <v>20000</v>
      </c>
      <c r="L389" s="1032">
        <f t="shared" si="86"/>
        <v>460000</v>
      </c>
      <c r="M389" s="627" t="s">
        <v>1785</v>
      </c>
    </row>
    <row r="390" spans="1:13" ht="29.25" customHeight="1" x14ac:dyDescent="0.2">
      <c r="A390" s="1169"/>
      <c r="B390" s="664"/>
      <c r="C390" s="1170"/>
      <c r="D390" s="1171"/>
      <c r="E390" s="707"/>
      <c r="F390" s="1054"/>
      <c r="G390" s="1050"/>
      <c r="H390" s="1026"/>
      <c r="I390" s="1092"/>
      <c r="J390" s="671">
        <v>40263</v>
      </c>
      <c r="K390" s="1031">
        <v>1430000</v>
      </c>
      <c r="L390" s="1032">
        <f>L389+K390</f>
        <v>1890000</v>
      </c>
      <c r="M390" s="625" t="s">
        <v>447</v>
      </c>
    </row>
    <row r="391" spans="1:13" ht="28.5" customHeight="1" x14ac:dyDescent="0.2">
      <c r="A391" s="1033"/>
      <c r="B391" s="665"/>
      <c r="C391" s="662"/>
      <c r="D391" s="708"/>
      <c r="E391" s="1059"/>
      <c r="F391" s="1055"/>
      <c r="G391" s="1052"/>
      <c r="H391" s="1035"/>
      <c r="I391" s="1166"/>
      <c r="J391" s="671">
        <v>40373</v>
      </c>
      <c r="K391" s="1031">
        <v>-390000</v>
      </c>
      <c r="L391" s="1032">
        <f t="shared" ref="L391" si="89">L390+K391</f>
        <v>1500000</v>
      </c>
      <c r="M391" s="625" t="s">
        <v>447</v>
      </c>
    </row>
    <row r="392" spans="1:13" ht="29.25" customHeight="1" x14ac:dyDescent="0.2">
      <c r="A392" s="1131">
        <v>40163</v>
      </c>
      <c r="B392" s="663" t="s">
        <v>1716</v>
      </c>
      <c r="C392" s="1158" t="s">
        <v>1714</v>
      </c>
      <c r="D392" s="1160" t="s">
        <v>1039</v>
      </c>
      <c r="E392" s="706" t="s">
        <v>133</v>
      </c>
      <c r="F392" s="1053" t="s">
        <v>1318</v>
      </c>
      <c r="G392" s="1048">
        <v>700000</v>
      </c>
      <c r="H392" s="1040" t="s">
        <v>591</v>
      </c>
      <c r="I392" s="1092"/>
      <c r="J392" s="5">
        <v>40200</v>
      </c>
      <c r="K392" s="70">
        <v>30000</v>
      </c>
      <c r="L392" s="1032">
        <f t="shared" si="86"/>
        <v>730000</v>
      </c>
      <c r="M392" s="627" t="s">
        <v>1785</v>
      </c>
    </row>
    <row r="393" spans="1:13" ht="29.25" customHeight="1" x14ac:dyDescent="0.2">
      <c r="A393" s="1169"/>
      <c r="B393" s="664"/>
      <c r="C393" s="1170"/>
      <c r="D393" s="1171"/>
      <c r="E393" s="707"/>
      <c r="F393" s="1054"/>
      <c r="G393" s="1050"/>
      <c r="H393" s="1026"/>
      <c r="I393" s="1092"/>
      <c r="J393" s="671">
        <v>40263</v>
      </c>
      <c r="K393" s="1031">
        <v>1740000</v>
      </c>
      <c r="L393" s="1032">
        <f>L392+K393</f>
        <v>2470000</v>
      </c>
      <c r="M393" s="625" t="s">
        <v>447</v>
      </c>
    </row>
    <row r="394" spans="1:13" ht="28.5" customHeight="1" x14ac:dyDescent="0.2">
      <c r="A394" s="1033"/>
      <c r="B394" s="665"/>
      <c r="C394" s="662"/>
      <c r="D394" s="708"/>
      <c r="E394" s="1059"/>
      <c r="F394" s="1055"/>
      <c r="G394" s="1052"/>
      <c r="H394" s="1035"/>
      <c r="I394" s="1166"/>
      <c r="J394" s="671">
        <v>40373</v>
      </c>
      <c r="K394" s="1031">
        <v>-1870000</v>
      </c>
      <c r="L394" s="1032">
        <f t="shared" ref="L394" si="90">L393+K394</f>
        <v>600000</v>
      </c>
      <c r="M394" s="625" t="s">
        <v>447</v>
      </c>
    </row>
    <row r="395" spans="1:13" ht="29.25" customHeight="1" x14ac:dyDescent="0.2">
      <c r="A395" s="1131">
        <v>40163</v>
      </c>
      <c r="B395" s="663" t="s">
        <v>1711</v>
      </c>
      <c r="C395" s="1158" t="s">
        <v>1715</v>
      </c>
      <c r="D395" s="1160" t="s">
        <v>1190</v>
      </c>
      <c r="E395" s="706" t="s">
        <v>133</v>
      </c>
      <c r="F395" s="1053" t="s">
        <v>1318</v>
      </c>
      <c r="G395" s="1048">
        <v>760000</v>
      </c>
      <c r="H395" s="1040" t="s">
        <v>591</v>
      </c>
      <c r="I395" s="1092"/>
      <c r="J395" s="398">
        <v>40200</v>
      </c>
      <c r="K395" s="70">
        <v>40000</v>
      </c>
      <c r="L395" s="1032">
        <f t="shared" si="86"/>
        <v>800000</v>
      </c>
      <c r="M395" s="627" t="s">
        <v>1785</v>
      </c>
    </row>
    <row r="396" spans="1:13" ht="29.25" customHeight="1" x14ac:dyDescent="0.2">
      <c r="A396" s="1169"/>
      <c r="B396" s="664"/>
      <c r="C396" s="1170"/>
      <c r="D396" s="1171"/>
      <c r="E396" s="707"/>
      <c r="F396" s="1054"/>
      <c r="G396" s="1050"/>
      <c r="H396" s="1026"/>
      <c r="I396" s="1092"/>
      <c r="J396" s="671">
        <v>40263</v>
      </c>
      <c r="K396" s="1031">
        <v>140000</v>
      </c>
      <c r="L396" s="1032">
        <f>L395+K396</f>
        <v>940000</v>
      </c>
      <c r="M396" s="625" t="s">
        <v>447</v>
      </c>
    </row>
    <row r="397" spans="1:13" ht="28.5" customHeight="1" x14ac:dyDescent="0.2">
      <c r="A397" s="1033"/>
      <c r="B397" s="665"/>
      <c r="C397" s="662"/>
      <c r="D397" s="708"/>
      <c r="E397" s="1059"/>
      <c r="F397" s="1055"/>
      <c r="G397" s="1052"/>
      <c r="H397" s="1035"/>
      <c r="I397" s="1166"/>
      <c r="J397" s="671">
        <v>40373</v>
      </c>
      <c r="K397" s="1031">
        <v>-140000</v>
      </c>
      <c r="L397" s="1032">
        <f t="shared" ref="L397" si="91">L396+K397</f>
        <v>800000</v>
      </c>
      <c r="M397" s="625" t="s">
        <v>447</v>
      </c>
    </row>
    <row r="398" spans="1:13" ht="29.25" customHeight="1" x14ac:dyDescent="0.2">
      <c r="A398" s="1131">
        <v>40170</v>
      </c>
      <c r="B398" s="663" t="s">
        <v>1735</v>
      </c>
      <c r="C398" s="1158" t="s">
        <v>1739</v>
      </c>
      <c r="D398" s="1160" t="s">
        <v>1074</v>
      </c>
      <c r="E398" s="706" t="s">
        <v>133</v>
      </c>
      <c r="F398" s="1053" t="s">
        <v>1318</v>
      </c>
      <c r="G398" s="1048">
        <v>4230000</v>
      </c>
      <c r="H398" s="1040" t="s">
        <v>591</v>
      </c>
      <c r="I398" s="1092"/>
      <c r="J398" s="5">
        <v>40200</v>
      </c>
      <c r="K398" s="70">
        <v>200000</v>
      </c>
      <c r="L398" s="1032">
        <f t="shared" si="86"/>
        <v>4430000</v>
      </c>
      <c r="M398" s="627" t="s">
        <v>1785</v>
      </c>
    </row>
    <row r="399" spans="1:13" ht="29.25" customHeight="1" x14ac:dyDescent="0.2">
      <c r="A399" s="1169"/>
      <c r="B399" s="664"/>
      <c r="C399" s="1170"/>
      <c r="D399" s="1171"/>
      <c r="E399" s="707"/>
      <c r="F399" s="1054"/>
      <c r="G399" s="1050"/>
      <c r="H399" s="1026"/>
      <c r="I399" s="1092"/>
      <c r="J399" s="671">
        <v>40263</v>
      </c>
      <c r="K399" s="1031">
        <v>-1470000</v>
      </c>
      <c r="L399" s="1032">
        <f>L398+K399</f>
        <v>2960000</v>
      </c>
      <c r="M399" s="625" t="s">
        <v>447</v>
      </c>
    </row>
    <row r="400" spans="1:13" ht="28.5" customHeight="1" x14ac:dyDescent="0.2">
      <c r="A400" s="1033"/>
      <c r="B400" s="665"/>
      <c r="C400" s="662"/>
      <c r="D400" s="708"/>
      <c r="E400" s="1059"/>
      <c r="F400" s="1055"/>
      <c r="G400" s="1052"/>
      <c r="H400" s="1035"/>
      <c r="I400" s="1166"/>
      <c r="J400" s="671">
        <v>40373</v>
      </c>
      <c r="K400" s="1031">
        <v>-1560000</v>
      </c>
      <c r="L400" s="1032">
        <f t="shared" ref="L400" si="92">L399+K400</f>
        <v>1400000</v>
      </c>
      <c r="M400" s="625" t="s">
        <v>447</v>
      </c>
    </row>
    <row r="401" spans="1:13" ht="29.25" customHeight="1" x14ac:dyDescent="0.2">
      <c r="A401" s="1131">
        <v>40170</v>
      </c>
      <c r="B401" s="663" t="s">
        <v>1736</v>
      </c>
      <c r="C401" s="1158" t="s">
        <v>1740</v>
      </c>
      <c r="D401" s="1160" t="s">
        <v>1553</v>
      </c>
      <c r="E401" s="706" t="s">
        <v>133</v>
      </c>
      <c r="F401" s="1053" t="s">
        <v>1318</v>
      </c>
      <c r="G401" s="1048">
        <v>340000</v>
      </c>
      <c r="H401" s="1040" t="s">
        <v>591</v>
      </c>
      <c r="I401" s="1092"/>
      <c r="J401" s="398">
        <v>40200</v>
      </c>
      <c r="K401" s="70">
        <v>20000</v>
      </c>
      <c r="L401" s="1032">
        <f t="shared" si="86"/>
        <v>360000</v>
      </c>
      <c r="M401" s="627" t="s">
        <v>1785</v>
      </c>
    </row>
    <row r="402" spans="1:13" ht="29.25" customHeight="1" x14ac:dyDescent="0.2">
      <c r="A402" s="1169"/>
      <c r="B402" s="664"/>
      <c r="C402" s="1170"/>
      <c r="D402" s="1171"/>
      <c r="E402" s="707"/>
      <c r="F402" s="1054"/>
      <c r="G402" s="1050"/>
      <c r="H402" s="1026"/>
      <c r="I402" s="1092"/>
      <c r="J402" s="671">
        <v>40263</v>
      </c>
      <c r="K402" s="1031">
        <v>-320000</v>
      </c>
      <c r="L402" s="1032">
        <f>L401+K402</f>
        <v>40000</v>
      </c>
      <c r="M402" s="625" t="s">
        <v>447</v>
      </c>
    </row>
    <row r="403" spans="1:13" ht="28.5" customHeight="1" x14ac:dyDescent="0.2">
      <c r="A403" s="1033"/>
      <c r="B403" s="665"/>
      <c r="C403" s="662"/>
      <c r="D403" s="708"/>
      <c r="E403" s="1059"/>
      <c r="F403" s="1055"/>
      <c r="G403" s="1052"/>
      <c r="H403" s="1035"/>
      <c r="I403" s="1166"/>
      <c r="J403" s="671">
        <v>40373</v>
      </c>
      <c r="K403" s="1031">
        <v>760000</v>
      </c>
      <c r="L403" s="1032">
        <f t="shared" ref="L403" si="93">L402+K403</f>
        <v>800000</v>
      </c>
      <c r="M403" s="625" t="s">
        <v>447</v>
      </c>
    </row>
    <row r="404" spans="1:13" ht="29.25" customHeight="1" x14ac:dyDescent="0.2">
      <c r="A404" s="1131">
        <v>40170</v>
      </c>
      <c r="B404" s="663" t="s">
        <v>1737</v>
      </c>
      <c r="C404" s="1158" t="s">
        <v>1741</v>
      </c>
      <c r="D404" s="1160" t="s">
        <v>1190</v>
      </c>
      <c r="E404" s="706" t="s">
        <v>133</v>
      </c>
      <c r="F404" s="1053" t="s">
        <v>1318</v>
      </c>
      <c r="G404" s="1048">
        <v>60000</v>
      </c>
      <c r="H404" s="1040" t="s">
        <v>591</v>
      </c>
      <c r="I404" s="1092"/>
      <c r="J404" s="5">
        <v>40200</v>
      </c>
      <c r="K404" s="70">
        <v>0</v>
      </c>
      <c r="L404" s="1032">
        <f t="shared" si="86"/>
        <v>60000</v>
      </c>
      <c r="M404" s="627" t="s">
        <v>1785</v>
      </c>
    </row>
    <row r="405" spans="1:13" ht="29.25" customHeight="1" x14ac:dyDescent="0.2">
      <c r="A405" s="1169"/>
      <c r="B405" s="664"/>
      <c r="C405" s="1170"/>
      <c r="D405" s="1171"/>
      <c r="E405" s="707"/>
      <c r="F405" s="1054"/>
      <c r="G405" s="1050"/>
      <c r="H405" s="1026"/>
      <c r="I405" s="1092"/>
      <c r="J405" s="671">
        <v>40263</v>
      </c>
      <c r="K405" s="1031">
        <v>90000</v>
      </c>
      <c r="L405" s="1032">
        <f>L404+K405</f>
        <v>150000</v>
      </c>
      <c r="M405" s="625" t="s">
        <v>447</v>
      </c>
    </row>
    <row r="406" spans="1:13" ht="28.5" customHeight="1" x14ac:dyDescent="0.2">
      <c r="A406" s="1033"/>
      <c r="B406" s="665"/>
      <c r="C406" s="662"/>
      <c r="D406" s="708"/>
      <c r="E406" s="1059"/>
      <c r="F406" s="1055"/>
      <c r="G406" s="1052"/>
      <c r="H406" s="1035"/>
      <c r="I406" s="1166"/>
      <c r="J406" s="671">
        <v>40373</v>
      </c>
      <c r="K406" s="1031">
        <v>50000</v>
      </c>
      <c r="L406" s="1032">
        <f t="shared" ref="L406" si="94">L405+K406</f>
        <v>200000</v>
      </c>
      <c r="M406" s="625" t="s">
        <v>447</v>
      </c>
    </row>
    <row r="407" spans="1:13" ht="29.25" customHeight="1" x14ac:dyDescent="0.2">
      <c r="A407" s="1131">
        <v>40170</v>
      </c>
      <c r="B407" s="663" t="s">
        <v>1738</v>
      </c>
      <c r="C407" s="1158" t="s">
        <v>1742</v>
      </c>
      <c r="D407" s="1160" t="s">
        <v>875</v>
      </c>
      <c r="E407" s="706" t="s">
        <v>133</v>
      </c>
      <c r="F407" s="1053" t="s">
        <v>1318</v>
      </c>
      <c r="G407" s="1048">
        <v>110000</v>
      </c>
      <c r="H407" s="1040" t="s">
        <v>591</v>
      </c>
      <c r="I407" s="1092"/>
      <c r="J407" s="398">
        <v>40200</v>
      </c>
      <c r="K407" s="70">
        <v>0</v>
      </c>
      <c r="L407" s="1032">
        <f t="shared" si="86"/>
        <v>110000</v>
      </c>
      <c r="M407" s="627" t="s">
        <v>1785</v>
      </c>
    </row>
    <row r="408" spans="1:13" ht="29.25" customHeight="1" x14ac:dyDescent="0.2">
      <c r="A408" s="1169"/>
      <c r="B408" s="664"/>
      <c r="C408" s="1170"/>
      <c r="D408" s="1171"/>
      <c r="E408" s="707"/>
      <c r="F408" s="1054"/>
      <c r="G408" s="1050"/>
      <c r="H408" s="1026"/>
      <c r="I408" s="1092"/>
      <c r="J408" s="671">
        <v>40263</v>
      </c>
      <c r="K408" s="1031">
        <v>-20000</v>
      </c>
      <c r="L408" s="1032">
        <f>L407+K408</f>
        <v>90000</v>
      </c>
      <c r="M408" s="625" t="s">
        <v>447</v>
      </c>
    </row>
    <row r="409" spans="1:13" ht="28.5" customHeight="1" x14ac:dyDescent="0.2">
      <c r="A409" s="1033"/>
      <c r="B409" s="665"/>
      <c r="C409" s="662"/>
      <c r="D409" s="708"/>
      <c r="E409" s="1059"/>
      <c r="F409" s="1055"/>
      <c r="G409" s="1052"/>
      <c r="H409" s="1035"/>
      <c r="I409" s="1166"/>
      <c r="J409" s="671">
        <v>40373</v>
      </c>
      <c r="K409" s="1031">
        <v>10000</v>
      </c>
      <c r="L409" s="1032">
        <f t="shared" ref="L409" si="95">L408+K409</f>
        <v>100000</v>
      </c>
      <c r="M409" s="625" t="s">
        <v>447</v>
      </c>
    </row>
    <row r="410" spans="1:13" ht="29.25" customHeight="1" x14ac:dyDescent="0.2">
      <c r="A410" s="1131">
        <v>40191</v>
      </c>
      <c r="B410" s="663" t="s">
        <v>1771</v>
      </c>
      <c r="C410" s="1158" t="s">
        <v>765</v>
      </c>
      <c r="D410" s="1160" t="s">
        <v>987</v>
      </c>
      <c r="E410" s="706" t="s">
        <v>133</v>
      </c>
      <c r="F410" s="1053" t="s">
        <v>1318</v>
      </c>
      <c r="G410" s="1048">
        <v>260000</v>
      </c>
      <c r="H410" s="1097" t="s">
        <v>591</v>
      </c>
      <c r="I410" s="1165"/>
      <c r="J410" s="671">
        <v>40263</v>
      </c>
      <c r="K410" s="1031">
        <v>480000</v>
      </c>
      <c r="L410" s="1032">
        <f t="shared" ref="L410:L429" si="96">G410+K410</f>
        <v>740000</v>
      </c>
      <c r="M410" s="625" t="s">
        <v>447</v>
      </c>
    </row>
    <row r="411" spans="1:13" ht="28.5" customHeight="1" x14ac:dyDescent="0.2">
      <c r="A411" s="1033"/>
      <c r="B411" s="665"/>
      <c r="C411" s="662"/>
      <c r="D411" s="708"/>
      <c r="E411" s="1059"/>
      <c r="F411" s="1055"/>
      <c r="G411" s="1052"/>
      <c r="H411" s="1035"/>
      <c r="I411" s="1166"/>
      <c r="J411" s="671">
        <v>40373</v>
      </c>
      <c r="K411" s="1031">
        <v>-140000</v>
      </c>
      <c r="L411" s="1032">
        <f t="shared" ref="L411" si="97">L410+K411</f>
        <v>600000</v>
      </c>
      <c r="M411" s="625" t="s">
        <v>447</v>
      </c>
    </row>
    <row r="412" spans="1:13" ht="29.25" customHeight="1" x14ac:dyDescent="0.2">
      <c r="A412" s="1131">
        <v>40191</v>
      </c>
      <c r="B412" s="663" t="s">
        <v>1772</v>
      </c>
      <c r="C412" s="1158" t="s">
        <v>1775</v>
      </c>
      <c r="D412" s="1160" t="s">
        <v>1310</v>
      </c>
      <c r="E412" s="706" t="s">
        <v>133</v>
      </c>
      <c r="F412" s="1053" t="s">
        <v>1318</v>
      </c>
      <c r="G412" s="1048">
        <v>240000</v>
      </c>
      <c r="H412" s="1097" t="s">
        <v>591</v>
      </c>
      <c r="I412" s="1165"/>
      <c r="J412" s="671">
        <v>40263</v>
      </c>
      <c r="K412" s="1031">
        <v>610000</v>
      </c>
      <c r="L412" s="1032">
        <f t="shared" si="96"/>
        <v>850000</v>
      </c>
      <c r="M412" s="625" t="s">
        <v>447</v>
      </c>
    </row>
    <row r="413" spans="1:13" ht="28.5" customHeight="1" x14ac:dyDescent="0.2">
      <c r="A413" s="1033"/>
      <c r="B413" s="665"/>
      <c r="C413" s="662"/>
      <c r="D413" s="708"/>
      <c r="E413" s="1059"/>
      <c r="F413" s="1055"/>
      <c r="G413" s="1052"/>
      <c r="H413" s="1035"/>
      <c r="I413" s="1166"/>
      <c r="J413" s="671">
        <v>40373</v>
      </c>
      <c r="K413" s="1031">
        <v>50000</v>
      </c>
      <c r="L413" s="1032">
        <f t="shared" ref="L413" si="98">L412+K413</f>
        <v>900000</v>
      </c>
      <c r="M413" s="625" t="s">
        <v>447</v>
      </c>
    </row>
    <row r="414" spans="1:13" ht="29.25" customHeight="1" x14ac:dyDescent="0.2">
      <c r="A414" s="1131">
        <v>40191</v>
      </c>
      <c r="B414" s="663" t="s">
        <v>1773</v>
      </c>
      <c r="C414" s="1158" t="s">
        <v>1776</v>
      </c>
      <c r="D414" s="1160" t="s">
        <v>985</v>
      </c>
      <c r="E414" s="706" t="s">
        <v>133</v>
      </c>
      <c r="F414" s="1053" t="s">
        <v>1318</v>
      </c>
      <c r="G414" s="1048">
        <v>140000</v>
      </c>
      <c r="H414" s="1097" t="s">
        <v>591</v>
      </c>
      <c r="I414" s="1165"/>
      <c r="J414" s="671">
        <v>40263</v>
      </c>
      <c r="K414" s="1031">
        <v>150000</v>
      </c>
      <c r="L414" s="1032">
        <f t="shared" si="96"/>
        <v>290000</v>
      </c>
      <c r="M414" s="625" t="s">
        <v>447</v>
      </c>
    </row>
    <row r="415" spans="1:13" ht="28.5" customHeight="1" x14ac:dyDescent="0.2">
      <c r="A415" s="1033"/>
      <c r="B415" s="665"/>
      <c r="C415" s="662"/>
      <c r="D415" s="708"/>
      <c r="E415" s="1059"/>
      <c r="F415" s="1055"/>
      <c r="G415" s="1052"/>
      <c r="H415" s="1035"/>
      <c r="I415" s="1166"/>
      <c r="J415" s="671">
        <v>40373</v>
      </c>
      <c r="K415" s="1031">
        <v>10000</v>
      </c>
      <c r="L415" s="1032">
        <f t="shared" ref="L415" si="99">L414+K415</f>
        <v>300000</v>
      </c>
      <c r="M415" s="625" t="s">
        <v>447</v>
      </c>
    </row>
    <row r="416" spans="1:13" ht="29.25" customHeight="1" x14ac:dyDescent="0.2">
      <c r="A416" s="1131">
        <v>40191</v>
      </c>
      <c r="B416" s="663" t="s">
        <v>1779</v>
      </c>
      <c r="C416" s="1158" t="s">
        <v>1777</v>
      </c>
      <c r="D416" s="1160" t="s">
        <v>1012</v>
      </c>
      <c r="E416" s="706" t="s">
        <v>133</v>
      </c>
      <c r="F416" s="1053" t="s">
        <v>1318</v>
      </c>
      <c r="G416" s="1048">
        <v>64150000</v>
      </c>
      <c r="H416" s="1097" t="s">
        <v>591</v>
      </c>
      <c r="I416" s="1165"/>
      <c r="J416" s="671">
        <v>40263</v>
      </c>
      <c r="K416" s="1031">
        <v>-51240000</v>
      </c>
      <c r="L416" s="1032">
        <f t="shared" si="96"/>
        <v>12910000</v>
      </c>
      <c r="M416" s="625" t="s">
        <v>447</v>
      </c>
    </row>
    <row r="417" spans="1:13" ht="29.25" customHeight="1" x14ac:dyDescent="0.2">
      <c r="A417" s="1169"/>
      <c r="B417" s="664"/>
      <c r="C417" s="1170"/>
      <c r="D417" s="1171"/>
      <c r="E417" s="707"/>
      <c r="F417" s="1054"/>
      <c r="G417" s="1050"/>
      <c r="H417" s="1085"/>
      <c r="I417" s="1092"/>
      <c r="J417" s="671">
        <v>40312</v>
      </c>
      <c r="K417" s="1031">
        <v>3000000</v>
      </c>
      <c r="L417" s="1032">
        <f>L416+K417</f>
        <v>15910000</v>
      </c>
      <c r="M417" s="625" t="s">
        <v>1871</v>
      </c>
    </row>
    <row r="418" spans="1:13" ht="29.25" customHeight="1" x14ac:dyDescent="0.2">
      <c r="A418" s="1169"/>
      <c r="B418" s="664"/>
      <c r="C418" s="1170"/>
      <c r="D418" s="1171"/>
      <c r="E418" s="707"/>
      <c r="F418" s="1054"/>
      <c r="G418" s="1050"/>
      <c r="H418" s="1085"/>
      <c r="I418" s="1092"/>
      <c r="J418" s="671">
        <v>40345</v>
      </c>
      <c r="K418" s="1031">
        <v>4860000</v>
      </c>
      <c r="L418" s="1032">
        <f>L417+K418</f>
        <v>20770000</v>
      </c>
      <c r="M418" s="625" t="s">
        <v>1871</v>
      </c>
    </row>
    <row r="419" spans="1:13" ht="28.5" customHeight="1" x14ac:dyDescent="0.2">
      <c r="A419" s="1024"/>
      <c r="B419" s="664"/>
      <c r="C419" s="661"/>
      <c r="D419" s="707"/>
      <c r="E419" s="1058"/>
      <c r="F419" s="1054"/>
      <c r="G419" s="1050"/>
      <c r="H419" s="1026"/>
      <c r="I419" s="1092"/>
      <c r="J419" s="671">
        <v>40373</v>
      </c>
      <c r="K419" s="1031">
        <v>3630000</v>
      </c>
      <c r="L419" s="1032">
        <f t="shared" ref="L419:L420" si="100">L418+K419</f>
        <v>24400000</v>
      </c>
      <c r="M419" s="625" t="s">
        <v>447</v>
      </c>
    </row>
    <row r="420" spans="1:13" ht="28.5" customHeight="1" x14ac:dyDescent="0.2">
      <c r="A420" s="1024"/>
      <c r="B420" s="664"/>
      <c r="C420" s="661"/>
      <c r="D420" s="707"/>
      <c r="E420" s="1058"/>
      <c r="F420" s="1054"/>
      <c r="G420" s="1050"/>
      <c r="H420" s="1085"/>
      <c r="I420" s="1092"/>
      <c r="J420" s="671">
        <v>40375</v>
      </c>
      <c r="K420" s="1031">
        <v>330000</v>
      </c>
      <c r="L420" s="1032">
        <f t="shared" si="100"/>
        <v>24730000</v>
      </c>
      <c r="M420" s="625" t="s">
        <v>1871</v>
      </c>
    </row>
    <row r="421" spans="1:13" ht="29.25" customHeight="1" x14ac:dyDescent="0.2">
      <c r="A421" s="1131">
        <v>40191</v>
      </c>
      <c r="B421" s="663" t="s">
        <v>1774</v>
      </c>
      <c r="C421" s="1158" t="s">
        <v>1778</v>
      </c>
      <c r="D421" s="1160" t="s">
        <v>1217</v>
      </c>
      <c r="E421" s="706" t="s">
        <v>133</v>
      </c>
      <c r="F421" s="1053" t="s">
        <v>1318</v>
      </c>
      <c r="G421" s="1048">
        <v>770000</v>
      </c>
      <c r="H421" s="1097" t="s">
        <v>591</v>
      </c>
      <c r="I421" s="1165"/>
      <c r="J421" s="671">
        <v>40263</v>
      </c>
      <c r="K421" s="1031">
        <v>8680000</v>
      </c>
      <c r="L421" s="1032">
        <f t="shared" si="96"/>
        <v>9450000</v>
      </c>
      <c r="M421" s="625" t="s">
        <v>447</v>
      </c>
    </row>
    <row r="422" spans="1:13" ht="28.5" customHeight="1" x14ac:dyDescent="0.2">
      <c r="A422" s="1033"/>
      <c r="B422" s="665"/>
      <c r="C422" s="662"/>
      <c r="D422" s="708"/>
      <c r="E422" s="1059"/>
      <c r="F422" s="1055"/>
      <c r="G422" s="1052"/>
      <c r="H422" s="1035"/>
      <c r="I422" s="1166"/>
      <c r="J422" s="671">
        <v>40373</v>
      </c>
      <c r="K422" s="1031">
        <v>-8750000</v>
      </c>
      <c r="L422" s="1032">
        <f t="shared" ref="L422" si="101">L421+K422</f>
        <v>700000</v>
      </c>
      <c r="M422" s="625" t="s">
        <v>447</v>
      </c>
    </row>
    <row r="423" spans="1:13" ht="29.25" customHeight="1" x14ac:dyDescent="0.2">
      <c r="A423" s="1131">
        <v>40193</v>
      </c>
      <c r="B423" s="663" t="s">
        <v>1780</v>
      </c>
      <c r="C423" s="1158" t="s">
        <v>1781</v>
      </c>
      <c r="D423" s="1160" t="s">
        <v>1553</v>
      </c>
      <c r="E423" s="706" t="s">
        <v>133</v>
      </c>
      <c r="F423" s="1053" t="s">
        <v>1318</v>
      </c>
      <c r="G423" s="1048">
        <v>3050000</v>
      </c>
      <c r="H423" s="1097" t="s">
        <v>591</v>
      </c>
      <c r="I423" s="1165"/>
      <c r="J423" s="671">
        <v>40263</v>
      </c>
      <c r="K423" s="1031">
        <v>12190000</v>
      </c>
      <c r="L423" s="1032">
        <f t="shared" si="96"/>
        <v>15240000</v>
      </c>
      <c r="M423" s="625" t="s">
        <v>447</v>
      </c>
    </row>
    <row r="424" spans="1:13" ht="29.25" customHeight="1" x14ac:dyDescent="0.2">
      <c r="A424" s="1164"/>
      <c r="B424" s="665"/>
      <c r="C424" s="1159"/>
      <c r="D424" s="1161"/>
      <c r="E424" s="708"/>
      <c r="F424" s="1055"/>
      <c r="G424" s="1052"/>
      <c r="H424" s="1045"/>
      <c r="I424" s="1166"/>
      <c r="J424" s="671">
        <v>40312</v>
      </c>
      <c r="K424" s="1031">
        <f>-L423</f>
        <v>-15240000</v>
      </c>
      <c r="L424" s="1032">
        <v>0</v>
      </c>
      <c r="M424" s="625" t="s">
        <v>1440</v>
      </c>
    </row>
    <row r="425" spans="1:13" ht="29.25" customHeight="1" x14ac:dyDescent="0.2">
      <c r="A425" s="1131">
        <v>40207</v>
      </c>
      <c r="B425" s="663" t="s">
        <v>1792</v>
      </c>
      <c r="C425" s="1158" t="s">
        <v>348</v>
      </c>
      <c r="D425" s="1160" t="s">
        <v>987</v>
      </c>
      <c r="E425" s="706" t="s">
        <v>133</v>
      </c>
      <c r="F425" s="1053" t="s">
        <v>1318</v>
      </c>
      <c r="G425" s="1048">
        <v>960000</v>
      </c>
      <c r="H425" s="1097" t="s">
        <v>591</v>
      </c>
      <c r="I425" s="1165"/>
      <c r="J425" s="671">
        <v>40263</v>
      </c>
      <c r="K425" s="1031">
        <v>-730000</v>
      </c>
      <c r="L425" s="1032">
        <f t="shared" si="96"/>
        <v>230000</v>
      </c>
      <c r="M425" s="625" t="s">
        <v>447</v>
      </c>
    </row>
    <row r="426" spans="1:13" ht="28.5" customHeight="1" x14ac:dyDescent="0.2">
      <c r="A426" s="1033"/>
      <c r="B426" s="665"/>
      <c r="C426" s="662"/>
      <c r="D426" s="708"/>
      <c r="E426" s="1059"/>
      <c r="F426" s="1055"/>
      <c r="G426" s="1052"/>
      <c r="H426" s="1035"/>
      <c r="I426" s="1166"/>
      <c r="J426" s="671">
        <v>40373</v>
      </c>
      <c r="K426" s="1031">
        <v>370000</v>
      </c>
      <c r="L426" s="1032">
        <f t="shared" ref="L426" si="102">L425+K426</f>
        <v>600000</v>
      </c>
      <c r="M426" s="625" t="s">
        <v>447</v>
      </c>
    </row>
    <row r="427" spans="1:13" ht="29.25" customHeight="1" x14ac:dyDescent="0.2">
      <c r="A427" s="1131">
        <v>40207</v>
      </c>
      <c r="B427" s="663" t="s">
        <v>1793</v>
      </c>
      <c r="C427" s="1158" t="s">
        <v>1794</v>
      </c>
      <c r="D427" s="1160" t="s">
        <v>1050</v>
      </c>
      <c r="E427" s="706" t="s">
        <v>133</v>
      </c>
      <c r="F427" s="1053" t="s">
        <v>1318</v>
      </c>
      <c r="G427" s="1048">
        <v>540000</v>
      </c>
      <c r="H427" s="1097" t="s">
        <v>591</v>
      </c>
      <c r="I427" s="1165"/>
      <c r="J427" s="671">
        <v>40263</v>
      </c>
      <c r="K427" s="1031">
        <v>160000</v>
      </c>
      <c r="L427" s="1032">
        <f t="shared" si="96"/>
        <v>700000</v>
      </c>
      <c r="M427" s="625" t="s">
        <v>447</v>
      </c>
    </row>
    <row r="428" spans="1:13" ht="29.25" customHeight="1" x14ac:dyDescent="0.2">
      <c r="A428" s="1146">
        <v>40240</v>
      </c>
      <c r="B428" s="1086" t="s">
        <v>1812</v>
      </c>
      <c r="C428" s="1147" t="s">
        <v>1482</v>
      </c>
      <c r="D428" s="1148" t="s">
        <v>1074</v>
      </c>
      <c r="E428" s="1087" t="s">
        <v>133</v>
      </c>
      <c r="F428" s="1088" t="s">
        <v>1318</v>
      </c>
      <c r="G428" s="1089">
        <v>1060000</v>
      </c>
      <c r="H428" s="1090" t="s">
        <v>591</v>
      </c>
      <c r="I428" s="1098"/>
      <c r="J428" s="671">
        <v>40373</v>
      </c>
      <c r="K428" s="1031">
        <v>4440000</v>
      </c>
      <c r="L428" s="1032">
        <f>G428+K428</f>
        <v>5500000</v>
      </c>
      <c r="M428" s="625" t="s">
        <v>447</v>
      </c>
    </row>
    <row r="429" spans="1:13" ht="29.25" customHeight="1" x14ac:dyDescent="0.2">
      <c r="A429" s="1131">
        <v>40242</v>
      </c>
      <c r="B429" s="663" t="s">
        <v>1819</v>
      </c>
      <c r="C429" s="1158" t="s">
        <v>1258</v>
      </c>
      <c r="D429" s="1160" t="s">
        <v>1069</v>
      </c>
      <c r="E429" s="706" t="s">
        <v>133</v>
      </c>
      <c r="F429" s="1053" t="s">
        <v>1318</v>
      </c>
      <c r="G429" s="1048">
        <v>28040000</v>
      </c>
      <c r="H429" s="1097" t="s">
        <v>591</v>
      </c>
      <c r="I429" s="1165"/>
      <c r="J429" s="5">
        <v>40324</v>
      </c>
      <c r="K429" s="70">
        <v>120000</v>
      </c>
      <c r="L429" s="1032">
        <f t="shared" si="96"/>
        <v>28160000</v>
      </c>
      <c r="M429" s="98" t="s">
        <v>1786</v>
      </c>
    </row>
    <row r="430" spans="1:13" ht="29.25" customHeight="1" x14ac:dyDescent="0.2">
      <c r="A430" s="1164"/>
      <c r="B430" s="665"/>
      <c r="C430" s="1159"/>
      <c r="D430" s="1161"/>
      <c r="E430" s="708"/>
      <c r="F430" s="1055"/>
      <c r="G430" s="1052"/>
      <c r="H430" s="1045"/>
      <c r="I430" s="1166"/>
      <c r="J430" s="671">
        <v>40373</v>
      </c>
      <c r="K430" s="1031">
        <v>-12660000</v>
      </c>
      <c r="L430" s="1032">
        <f>L429+K430</f>
        <v>15500000</v>
      </c>
      <c r="M430" s="625" t="s">
        <v>447</v>
      </c>
    </row>
    <row r="431" spans="1:13" ht="29.25" customHeight="1" x14ac:dyDescent="0.2">
      <c r="A431" s="191">
        <v>40247</v>
      </c>
      <c r="B431" s="1086" t="s">
        <v>1821</v>
      </c>
      <c r="C431" s="1147" t="s">
        <v>743</v>
      </c>
      <c r="D431" s="1148" t="s">
        <v>1211</v>
      </c>
      <c r="E431" s="1087" t="s">
        <v>133</v>
      </c>
      <c r="F431" s="1088" t="s">
        <v>1318</v>
      </c>
      <c r="G431" s="1089">
        <v>60780000</v>
      </c>
      <c r="H431" s="1090" t="s">
        <v>591</v>
      </c>
      <c r="I431" s="1098"/>
      <c r="J431" s="671">
        <v>40373</v>
      </c>
      <c r="K431" s="1031">
        <v>-44880000</v>
      </c>
      <c r="L431" s="1032">
        <f>G431+K431</f>
        <v>15900000</v>
      </c>
      <c r="M431" s="625" t="s">
        <v>447</v>
      </c>
    </row>
    <row r="432" spans="1:13" ht="29.25" customHeight="1" x14ac:dyDescent="0.2">
      <c r="A432" s="191">
        <v>40247</v>
      </c>
      <c r="B432" s="1086" t="s">
        <v>1822</v>
      </c>
      <c r="C432" s="1147" t="s">
        <v>435</v>
      </c>
      <c r="D432" s="1148" t="s">
        <v>1026</v>
      </c>
      <c r="E432" s="1087" t="s">
        <v>133</v>
      </c>
      <c r="F432" s="1088" t="s">
        <v>1318</v>
      </c>
      <c r="G432" s="1089">
        <v>300000</v>
      </c>
      <c r="H432" s="1083" t="s">
        <v>591</v>
      </c>
      <c r="I432" s="1098"/>
      <c r="J432" s="671">
        <v>40373</v>
      </c>
      <c r="K432" s="1031">
        <v>400000</v>
      </c>
      <c r="L432" s="1032">
        <f t="shared" ref="L432:L434" si="103">G432+K432</f>
        <v>700000</v>
      </c>
      <c r="M432" s="625" t="s">
        <v>447</v>
      </c>
    </row>
    <row r="433" spans="1:13" ht="29.25" customHeight="1" x14ac:dyDescent="0.2">
      <c r="A433" s="191">
        <v>40282</v>
      </c>
      <c r="B433" s="1086" t="s">
        <v>1863</v>
      </c>
      <c r="C433" s="1147" t="s">
        <v>1865</v>
      </c>
      <c r="D433" s="1148" t="s">
        <v>985</v>
      </c>
      <c r="E433" s="1087" t="s">
        <v>133</v>
      </c>
      <c r="F433" s="1088" t="s">
        <v>1318</v>
      </c>
      <c r="G433" s="1089">
        <v>300000</v>
      </c>
      <c r="H433" s="1083" t="s">
        <v>591</v>
      </c>
      <c r="I433" s="1098"/>
      <c r="J433" s="671">
        <v>40373</v>
      </c>
      <c r="K433" s="1031">
        <v>300000</v>
      </c>
      <c r="L433" s="1032">
        <f t="shared" si="103"/>
        <v>600000</v>
      </c>
      <c r="M433" s="625" t="s">
        <v>447</v>
      </c>
    </row>
    <row r="434" spans="1:13" ht="29.25" customHeight="1" x14ac:dyDescent="0.2">
      <c r="A434" s="191">
        <v>40282</v>
      </c>
      <c r="B434" s="1086" t="s">
        <v>1864</v>
      </c>
      <c r="C434" s="1147" t="s">
        <v>1352</v>
      </c>
      <c r="D434" s="1148" t="s">
        <v>995</v>
      </c>
      <c r="E434" s="1087" t="s">
        <v>133</v>
      </c>
      <c r="F434" s="1088" t="s">
        <v>1318</v>
      </c>
      <c r="G434" s="1089">
        <v>6550000</v>
      </c>
      <c r="H434" s="1083" t="s">
        <v>591</v>
      </c>
      <c r="I434" s="1098"/>
      <c r="J434" s="671">
        <v>40373</v>
      </c>
      <c r="K434" s="1031">
        <v>-150000</v>
      </c>
      <c r="L434" s="1032">
        <f t="shared" si="103"/>
        <v>6400000</v>
      </c>
      <c r="M434" s="625" t="s">
        <v>447</v>
      </c>
    </row>
    <row r="435" spans="1:13" ht="29.25" customHeight="1" x14ac:dyDescent="0.2">
      <c r="A435" s="191">
        <v>40319</v>
      </c>
      <c r="B435" s="1086" t="s">
        <v>1907</v>
      </c>
      <c r="C435" s="1147" t="s">
        <v>1908</v>
      </c>
      <c r="D435" s="1148" t="s">
        <v>1310</v>
      </c>
      <c r="E435" s="1087" t="s">
        <v>133</v>
      </c>
      <c r="F435" s="1088" t="s">
        <v>1318</v>
      </c>
      <c r="G435" s="1089">
        <v>10000</v>
      </c>
      <c r="H435" s="1083" t="s">
        <v>591</v>
      </c>
      <c r="I435" s="354">
        <v>4</v>
      </c>
      <c r="J435" s="5">
        <v>40324</v>
      </c>
      <c r="K435" s="70">
        <v>30000</v>
      </c>
      <c r="L435" s="1032">
        <f t="shared" ref="L435" si="104">G435+K435</f>
        <v>40000</v>
      </c>
      <c r="M435" s="98" t="s">
        <v>1918</v>
      </c>
    </row>
    <row r="436" spans="1:13" ht="29.25" customHeight="1" x14ac:dyDescent="0.2">
      <c r="A436" s="1131">
        <v>40345</v>
      </c>
      <c r="B436" s="663" t="s">
        <v>1924</v>
      </c>
      <c r="C436" s="1158" t="s">
        <v>709</v>
      </c>
      <c r="D436" s="1160" t="s">
        <v>1069</v>
      </c>
      <c r="E436" s="706" t="s">
        <v>1923</v>
      </c>
      <c r="F436" s="1053" t="s">
        <v>1318</v>
      </c>
      <c r="G436" s="1048">
        <v>0</v>
      </c>
      <c r="H436" s="1040" t="s">
        <v>591</v>
      </c>
      <c r="I436" s="1134">
        <v>5</v>
      </c>
      <c r="J436" s="5">
        <v>40345</v>
      </c>
      <c r="K436" s="1064">
        <v>3680000</v>
      </c>
      <c r="L436" s="1064">
        <v>3680000</v>
      </c>
      <c r="M436" s="625" t="s">
        <v>1871</v>
      </c>
    </row>
    <row r="437" spans="1:13" ht="29.25" customHeight="1" thickBot="1" x14ac:dyDescent="0.25">
      <c r="A437" s="1121"/>
      <c r="B437" s="1122"/>
      <c r="C437" s="1123"/>
      <c r="D437" s="1124"/>
      <c r="E437" s="1125"/>
      <c r="F437" s="1126"/>
      <c r="G437" s="1127"/>
      <c r="H437" s="1128"/>
      <c r="I437" s="1129"/>
      <c r="J437" s="1190">
        <v>40375</v>
      </c>
      <c r="K437" s="1191">
        <v>3680000</v>
      </c>
      <c r="L437" s="1191">
        <f>L436+K437</f>
        <v>7360000</v>
      </c>
      <c r="M437" s="1192" t="s">
        <v>1871</v>
      </c>
    </row>
    <row r="438" spans="1:13" x14ac:dyDescent="0.2">
      <c r="B438" s="107"/>
    </row>
    <row r="439" spans="1:13" ht="15.75" thickBot="1" x14ac:dyDescent="0.3">
      <c r="B439" s="107"/>
      <c r="F439" s="668" t="s">
        <v>448</v>
      </c>
      <c r="G439" s="184">
        <f>SUM(G5:G436)</f>
        <v>23761990000</v>
      </c>
      <c r="H439" s="1577" t="s">
        <v>449</v>
      </c>
      <c r="I439" s="1577"/>
      <c r="J439" s="1577"/>
      <c r="K439" s="1143">
        <f>SUM(K5:K436)</f>
        <v>4987368890</v>
      </c>
    </row>
    <row r="440" spans="1:13" ht="15" thickTop="1" x14ac:dyDescent="0.2">
      <c r="B440" s="1150"/>
      <c r="M440" s="68"/>
    </row>
    <row r="441" spans="1:13" ht="15.75" thickBot="1" x14ac:dyDescent="0.3">
      <c r="G441" s="716" t="s">
        <v>458</v>
      </c>
      <c r="H441" s="531"/>
      <c r="I441" s="531"/>
      <c r="J441" s="999"/>
      <c r="K441" s="530">
        <f>SUM(G439+K439)</f>
        <v>28749358890</v>
      </c>
    </row>
    <row r="442" spans="1:13" ht="15" thickTop="1" x14ac:dyDescent="0.2">
      <c r="J442" s="1132"/>
      <c r="K442" s="1150"/>
      <c r="M442" s="68"/>
    </row>
    <row r="443" spans="1:13" x14ac:dyDescent="0.2">
      <c r="A443" s="1568" t="s">
        <v>349</v>
      </c>
      <c r="B443" s="1568"/>
      <c r="C443" s="1568"/>
      <c r="D443" s="1568"/>
      <c r="E443" s="1568"/>
      <c r="F443" s="1568"/>
      <c r="G443" s="1568"/>
      <c r="H443" s="1568"/>
      <c r="I443" s="1568"/>
      <c r="J443" s="1568"/>
      <c r="K443" s="1568"/>
      <c r="L443" s="1568"/>
      <c r="M443" s="1568"/>
    </row>
    <row r="444" spans="1:13" x14ac:dyDescent="0.2">
      <c r="A444" s="1568" t="s">
        <v>451</v>
      </c>
      <c r="B444" s="1568"/>
      <c r="C444" s="1568"/>
      <c r="D444" s="1568"/>
      <c r="E444" s="1568"/>
      <c r="F444" s="1568"/>
      <c r="G444" s="1568"/>
      <c r="H444" s="1568"/>
      <c r="I444" s="1568"/>
      <c r="J444" s="1568"/>
      <c r="K444" s="1568"/>
      <c r="L444" s="1568"/>
      <c r="M444" s="1568"/>
    </row>
    <row r="445" spans="1:13" x14ac:dyDescent="0.2">
      <c r="A445" s="1568" t="s">
        <v>1441</v>
      </c>
      <c r="B445" s="1568"/>
      <c r="C445" s="1568"/>
      <c r="D445" s="1568"/>
      <c r="E445" s="1568"/>
      <c r="F445" s="1568"/>
      <c r="G445" s="1568"/>
      <c r="H445" s="1568"/>
      <c r="I445" s="1568"/>
      <c r="J445" s="1568"/>
      <c r="K445" s="1568"/>
      <c r="L445" s="1568"/>
      <c r="M445" s="1568"/>
    </row>
    <row r="446" spans="1:13" x14ac:dyDescent="0.2">
      <c r="A446" s="1506" t="s">
        <v>1823</v>
      </c>
      <c r="B446" s="1506"/>
      <c r="C446" s="1506"/>
      <c r="D446" s="1506"/>
      <c r="E446" s="1506"/>
      <c r="F446" s="1506"/>
      <c r="G446" s="1506"/>
      <c r="H446" s="1506"/>
      <c r="I446" s="1506"/>
      <c r="J446" s="1506"/>
      <c r="K446" s="1506"/>
      <c r="L446" s="1506"/>
      <c r="M446" s="1506"/>
    </row>
    <row r="447" spans="1:13" x14ac:dyDescent="0.2">
      <c r="A447" s="1692" t="s">
        <v>1909</v>
      </c>
      <c r="B447" s="1692"/>
      <c r="C447" s="1692"/>
      <c r="D447" s="1692"/>
      <c r="E447" s="1692"/>
      <c r="F447" s="1692"/>
      <c r="G447" s="1692"/>
      <c r="H447" s="1692"/>
      <c r="I447" s="1692"/>
      <c r="J447" s="1692"/>
      <c r="K447" s="1692"/>
      <c r="L447" s="1692"/>
      <c r="M447" s="1692"/>
    </row>
    <row r="448" spans="1:13" x14ac:dyDescent="0.2">
      <c r="A448" s="1509" t="s">
        <v>1931</v>
      </c>
      <c r="B448" s="1509"/>
      <c r="C448" s="1509"/>
      <c r="D448" s="1509"/>
      <c r="E448" s="1509"/>
      <c r="F448" s="1509"/>
      <c r="G448" s="1509"/>
      <c r="H448" s="1509"/>
      <c r="I448" s="1509"/>
      <c r="J448" s="1509"/>
      <c r="K448" s="1509"/>
      <c r="L448" s="1509"/>
      <c r="M448" s="1509"/>
    </row>
    <row r="449" spans="1:13" x14ac:dyDescent="0.2">
      <c r="A449" s="1509"/>
      <c r="B449" s="1509"/>
      <c r="C449" s="1509"/>
      <c r="D449" s="1509"/>
      <c r="E449" s="1509"/>
      <c r="F449" s="1509"/>
      <c r="G449" s="1509"/>
      <c r="H449" s="1509"/>
      <c r="I449" s="1509"/>
      <c r="J449" s="1509"/>
      <c r="K449" s="1509"/>
      <c r="L449" s="1509"/>
      <c r="M449" s="1509"/>
    </row>
    <row r="450" spans="1:13" x14ac:dyDescent="0.2">
      <c r="A450" s="1152"/>
      <c r="B450" s="1152"/>
      <c r="C450" s="1152"/>
      <c r="D450" s="1152"/>
      <c r="E450" s="1152"/>
      <c r="F450" s="1152"/>
      <c r="G450" s="1152"/>
      <c r="H450" s="1152"/>
      <c r="I450" s="1152"/>
      <c r="J450" s="1152"/>
      <c r="K450" s="1152"/>
      <c r="L450" s="1152"/>
      <c r="M450" s="1152"/>
    </row>
    <row r="451" spans="1:13" x14ac:dyDescent="0.2">
      <c r="A451" s="1506" t="s">
        <v>1788</v>
      </c>
      <c r="B451" s="1506"/>
      <c r="C451" s="1506"/>
      <c r="D451" s="1506"/>
      <c r="E451" s="1506"/>
      <c r="F451" s="1506"/>
      <c r="G451" s="1506"/>
      <c r="H451" s="1506"/>
      <c r="I451" s="1506"/>
      <c r="J451" s="1506"/>
    </row>
    <row r="452" spans="1:13" x14ac:dyDescent="0.2">
      <c r="A452" s="1692" t="s">
        <v>1790</v>
      </c>
      <c r="B452" s="1692"/>
      <c r="C452" s="1692"/>
      <c r="D452" s="1692"/>
      <c r="E452" s="1692"/>
      <c r="F452" s="1692"/>
      <c r="G452" s="1692"/>
      <c r="H452" s="1692"/>
      <c r="I452" s="1692"/>
      <c r="J452" s="1692"/>
      <c r="K452" s="1692"/>
    </row>
    <row r="453" spans="1:13" x14ac:dyDescent="0.2">
      <c r="A453" s="1506" t="s">
        <v>1789</v>
      </c>
      <c r="B453" s="1506"/>
      <c r="C453" s="1506"/>
      <c r="D453" s="1506"/>
      <c r="E453" s="1506"/>
      <c r="F453" s="1506"/>
      <c r="G453" s="1506"/>
      <c r="H453" s="1506"/>
      <c r="I453" s="1506"/>
      <c r="J453" s="1506"/>
    </row>
    <row r="454" spans="1:13" x14ac:dyDescent="0.2">
      <c r="A454" s="1506" t="s">
        <v>1791</v>
      </c>
      <c r="B454" s="1506"/>
      <c r="C454" s="1506"/>
      <c r="D454" s="1506"/>
      <c r="E454" s="1506"/>
      <c r="F454" s="1506"/>
      <c r="G454" s="1506"/>
      <c r="H454" s="1506"/>
      <c r="I454" s="1506"/>
      <c r="J454" s="1506"/>
      <c r="K454" s="1506"/>
    </row>
    <row r="892" spans="6:8" x14ac:dyDescent="0.2">
      <c r="F892" s="1151"/>
      <c r="G892" s="17"/>
      <c r="H892" s="1151"/>
    </row>
  </sheetData>
  <autoFilter ref="M1:M1070"/>
  <mergeCells count="19">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 ref="A448:M449"/>
    <mergeCell ref="A451:J451"/>
    <mergeCell ref="A452:K452"/>
    <mergeCell ref="A453:J453"/>
    <mergeCell ref="A454:K454"/>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5" customFormat="1" ht="15" x14ac:dyDescent="0.25">
      <c r="A1" s="1565" t="s">
        <v>1940</v>
      </c>
      <c r="B1" s="1565"/>
      <c r="C1" s="1565"/>
      <c r="D1" s="1565"/>
      <c r="E1" s="1565"/>
      <c r="F1" s="1565"/>
      <c r="G1" s="1565"/>
      <c r="H1" s="1565"/>
    </row>
    <row r="2" spans="1:9" s="1065" customFormat="1" ht="15" x14ac:dyDescent="0.25">
      <c r="A2" s="1565" t="s">
        <v>1941</v>
      </c>
      <c r="B2" s="1565"/>
      <c r="C2" s="1565"/>
      <c r="D2" s="1565"/>
      <c r="E2" s="1565"/>
      <c r="F2" s="1565"/>
      <c r="G2" s="1565"/>
      <c r="H2" s="1565"/>
    </row>
    <row r="3" spans="1:9" s="1065" customFormat="1" ht="15" thickBot="1" x14ac:dyDescent="0.25">
      <c r="A3" s="1700"/>
      <c r="B3" s="1700"/>
      <c r="C3" s="1700"/>
      <c r="D3" s="1700"/>
      <c r="E3" s="1700"/>
      <c r="F3" s="1700"/>
      <c r="G3" s="1700"/>
      <c r="H3" s="1700"/>
    </row>
    <row r="4" spans="1:9" s="1065" customFormat="1" ht="30" customHeight="1" x14ac:dyDescent="0.25">
      <c r="A4" s="1676" t="s">
        <v>2</v>
      </c>
      <c r="B4" s="1338" t="s">
        <v>584</v>
      </c>
      <c r="C4" s="1623"/>
      <c r="D4" s="1678"/>
      <c r="E4" s="1535" t="s">
        <v>585</v>
      </c>
      <c r="F4" s="1535" t="s">
        <v>1347</v>
      </c>
      <c r="G4" s="1679" t="s">
        <v>1942</v>
      </c>
      <c r="H4" s="1681" t="s">
        <v>10</v>
      </c>
    </row>
    <row r="5" spans="1:9" s="1065" customFormat="1" ht="45.75" customHeight="1" thickBot="1" x14ac:dyDescent="0.3">
      <c r="A5" s="1677"/>
      <c r="B5" s="503" t="s">
        <v>586</v>
      </c>
      <c r="C5" s="504" t="s">
        <v>587</v>
      </c>
      <c r="D5" s="503" t="s">
        <v>588</v>
      </c>
      <c r="E5" s="1386"/>
      <c r="F5" s="1386"/>
      <c r="G5" s="1680"/>
      <c r="H5" s="1699"/>
    </row>
    <row r="6" spans="1:9" s="1065" customFormat="1" ht="28.5" customHeight="1" x14ac:dyDescent="0.2">
      <c r="A6" s="4">
        <v>40352</v>
      </c>
      <c r="B6" s="3" t="s">
        <v>1932</v>
      </c>
      <c r="C6" s="3" t="s">
        <v>1933</v>
      </c>
      <c r="D6" s="2" t="s">
        <v>1217</v>
      </c>
      <c r="E6" s="516" t="s">
        <v>133</v>
      </c>
      <c r="F6" s="3" t="s">
        <v>1934</v>
      </c>
      <c r="G6" s="509">
        <v>102800000</v>
      </c>
      <c r="H6" s="353" t="s">
        <v>591</v>
      </c>
    </row>
    <row r="7" spans="1:9" s="1065" customFormat="1" ht="28.5" customHeight="1" x14ac:dyDescent="0.2">
      <c r="A7" s="4">
        <v>40352</v>
      </c>
      <c r="B7" s="3" t="s">
        <v>1935</v>
      </c>
      <c r="C7" s="3" t="s">
        <v>1505</v>
      </c>
      <c r="D7" s="2" t="s">
        <v>987</v>
      </c>
      <c r="E7" s="516" t="s">
        <v>133</v>
      </c>
      <c r="F7" s="3" t="s">
        <v>1934</v>
      </c>
      <c r="G7" s="517">
        <v>699600000</v>
      </c>
      <c r="H7" s="353" t="s">
        <v>591</v>
      </c>
    </row>
    <row r="8" spans="1:9" s="1065" customFormat="1" ht="28.5" customHeight="1" x14ac:dyDescent="0.2">
      <c r="A8" s="4">
        <v>40352</v>
      </c>
      <c r="B8" s="3" t="s">
        <v>1936</v>
      </c>
      <c r="C8" s="3" t="s">
        <v>1236</v>
      </c>
      <c r="D8" s="2" t="s">
        <v>1074</v>
      </c>
      <c r="E8" s="516" t="s">
        <v>133</v>
      </c>
      <c r="F8" s="3" t="s">
        <v>1934</v>
      </c>
      <c r="G8" s="509">
        <v>418000000</v>
      </c>
      <c r="H8" s="353" t="s">
        <v>591</v>
      </c>
    </row>
    <row r="9" spans="1:9" s="1065" customFormat="1" ht="28.5" customHeight="1" x14ac:dyDescent="0.2">
      <c r="A9" s="4">
        <v>40352</v>
      </c>
      <c r="B9" s="3" t="s">
        <v>1937</v>
      </c>
      <c r="C9" s="3" t="s">
        <v>1872</v>
      </c>
      <c r="D9" s="2" t="s">
        <v>875</v>
      </c>
      <c r="E9" s="516" t="s">
        <v>133</v>
      </c>
      <c r="F9" s="3" t="s">
        <v>1934</v>
      </c>
      <c r="G9" s="509">
        <v>125100000</v>
      </c>
      <c r="H9" s="353" t="s">
        <v>591</v>
      </c>
    </row>
    <row r="10" spans="1:9" s="1065" customFormat="1" ht="28.5" customHeight="1" thickBot="1" x14ac:dyDescent="0.25">
      <c r="A10" s="628">
        <v>40352</v>
      </c>
      <c r="B10" s="3" t="s">
        <v>1938</v>
      </c>
      <c r="C10" s="9" t="s">
        <v>1939</v>
      </c>
      <c r="D10" s="10" t="s">
        <v>581</v>
      </c>
      <c r="E10" s="524" t="s">
        <v>133</v>
      </c>
      <c r="F10" s="3" t="s">
        <v>1934</v>
      </c>
      <c r="G10" s="525">
        <v>154500000</v>
      </c>
      <c r="H10" s="481" t="s">
        <v>591</v>
      </c>
    </row>
    <row r="11" spans="1:9" s="1065" customFormat="1" ht="14.25" x14ac:dyDescent="0.2">
      <c r="A11" s="1702"/>
      <c r="B11" s="1702"/>
      <c r="C11" s="1702"/>
      <c r="D11" s="1702"/>
      <c r="E11" s="1702"/>
      <c r="F11" s="1702"/>
      <c r="G11" s="1702"/>
      <c r="H11" s="1702"/>
    </row>
    <row r="12" spans="1:9" s="1065" customFormat="1" ht="15.75" thickBot="1" x14ac:dyDescent="0.3">
      <c r="A12" s="1692"/>
      <c r="B12" s="1692"/>
      <c r="C12" s="1692"/>
      <c r="D12" s="1692"/>
      <c r="E12" s="1692"/>
      <c r="F12" s="528" t="s">
        <v>1835</v>
      </c>
      <c r="G12" s="529">
        <f>SUM(G6:G10)</f>
        <v>1500000000</v>
      </c>
      <c r="H12" s="17"/>
    </row>
    <row r="13" spans="1:9" s="1065" customFormat="1" ht="15" thickTop="1" x14ac:dyDescent="0.2">
      <c r="A13" s="1692"/>
      <c r="B13" s="1692"/>
      <c r="C13" s="1692"/>
      <c r="D13" s="1692"/>
      <c r="E13" s="1692"/>
      <c r="F13" s="1692"/>
      <c r="G13" s="1692"/>
      <c r="H13" s="1692"/>
    </row>
    <row r="14" spans="1:9" s="1065" customFormat="1" ht="14.25" x14ac:dyDescent="0.2">
      <c r="A14" s="1692"/>
      <c r="B14" s="1692"/>
      <c r="C14" s="1692"/>
      <c r="D14" s="1692"/>
      <c r="E14" s="1692"/>
      <c r="F14" s="1692"/>
      <c r="G14" s="1692"/>
      <c r="H14" s="1692"/>
    </row>
    <row r="15" spans="1:9" ht="14.25" x14ac:dyDescent="0.2">
      <c r="A15" s="1371"/>
      <c r="B15" s="1371"/>
      <c r="C15" s="1371"/>
      <c r="D15" s="1371"/>
      <c r="E15" s="1371"/>
      <c r="F15" s="1371"/>
      <c r="G15" s="1371"/>
      <c r="H15" s="1371"/>
      <c r="I15" s="1068"/>
    </row>
    <row r="16" spans="1:9" ht="12.75" customHeight="1" x14ac:dyDescent="0.2">
      <c r="A16" s="1650" t="s">
        <v>1943</v>
      </c>
      <c r="B16" s="1650"/>
      <c r="C16" s="1650"/>
      <c r="D16" s="1650"/>
      <c r="E16" s="1650"/>
      <c r="F16" s="1650"/>
      <c r="G16" s="1650"/>
      <c r="H16" s="1650"/>
    </row>
    <row r="17" spans="1:8" ht="14.25" x14ac:dyDescent="0.2">
      <c r="A17" s="1651"/>
      <c r="B17" s="1651"/>
      <c r="C17" s="1651"/>
      <c r="D17" s="1651"/>
      <c r="E17" s="1651"/>
      <c r="F17" s="1651"/>
      <c r="G17" s="1651"/>
      <c r="H17" s="1651"/>
    </row>
    <row r="18" spans="1:8" ht="14.25" x14ac:dyDescent="0.2">
      <c r="A18" s="1651"/>
      <c r="B18" s="1651"/>
      <c r="C18" s="1651"/>
      <c r="D18" s="1651"/>
      <c r="E18" s="1651"/>
      <c r="F18" s="1651"/>
      <c r="G18" s="1651"/>
      <c r="H18" s="1651"/>
    </row>
    <row r="19" spans="1:8" ht="15" x14ac:dyDescent="0.25">
      <c r="A19" s="1703"/>
      <c r="B19" s="1703"/>
      <c r="C19" s="1703"/>
      <c r="D19" s="1703"/>
      <c r="E19" s="1703"/>
      <c r="F19" s="1703"/>
      <c r="G19" s="1703"/>
      <c r="H19" s="1703"/>
    </row>
    <row r="20" spans="1:8" ht="15" x14ac:dyDescent="0.25">
      <c r="A20" s="1067"/>
      <c r="B20" s="1071"/>
      <c r="C20" s="1071"/>
      <c r="D20" s="1071"/>
      <c r="E20" s="1071"/>
      <c r="F20" s="1071"/>
      <c r="G20" s="1071"/>
      <c r="H20" s="1071"/>
    </row>
    <row r="21" spans="1:8" ht="12.75" customHeight="1" x14ac:dyDescent="0.2">
      <c r="A21" s="1072"/>
      <c r="B21" s="1072"/>
      <c r="C21" s="1072"/>
      <c r="D21" s="1072"/>
      <c r="E21" s="1072"/>
      <c r="F21" s="1072"/>
      <c r="G21" s="1066"/>
      <c r="H21" s="1066"/>
    </row>
    <row r="22" spans="1:8" ht="12.75" customHeight="1" x14ac:dyDescent="0.2">
      <c r="A22" s="1072"/>
      <c r="B22" s="1072"/>
      <c r="C22" s="1072"/>
      <c r="D22" s="1072"/>
      <c r="E22" s="1072"/>
      <c r="F22" s="1072"/>
      <c r="G22" s="658"/>
      <c r="H22" s="658"/>
    </row>
    <row r="23" spans="1:8" ht="14.25" customHeight="1" x14ac:dyDescent="0.2">
      <c r="A23" s="1072"/>
      <c r="B23" s="1072"/>
      <c r="C23" s="1072"/>
      <c r="D23" s="1072"/>
      <c r="E23" s="1072"/>
      <c r="F23" s="1072"/>
      <c r="G23" s="658"/>
      <c r="H23" s="658"/>
    </row>
    <row r="24" spans="1:8" ht="14.25" customHeight="1" x14ac:dyDescent="0.2">
      <c r="A24" s="1704"/>
      <c r="B24" s="1704"/>
      <c r="C24" s="1704"/>
      <c r="D24" s="1704"/>
      <c r="E24" s="1704"/>
      <c r="F24" s="1704"/>
      <c r="G24" s="658"/>
      <c r="H24" s="658"/>
    </row>
    <row r="25" spans="1:8" ht="14.25" x14ac:dyDescent="0.2">
      <c r="A25" s="1651"/>
      <c r="B25" s="1651"/>
      <c r="C25" s="1651"/>
      <c r="D25" s="1651"/>
      <c r="E25" s="1651"/>
      <c r="F25" s="1651"/>
    </row>
    <row r="26" spans="1:8" x14ac:dyDescent="0.2">
      <c r="A26" s="1701"/>
      <c r="B26" s="1701"/>
      <c r="C26" s="1701"/>
      <c r="D26" s="1701"/>
      <c r="E26" s="1701"/>
      <c r="F26" s="1701"/>
    </row>
    <row r="743" spans="5:5" x14ac:dyDescent="0.2">
      <c r="E743" s="117" t="s">
        <v>1875</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62E2B8A-03D9-47F5-BBAA-2E1B5E7E23B1}"/>
</file>

<file path=customXml/itemProps2.xml><?xml version="1.0" encoding="utf-8"?>
<ds:datastoreItem xmlns:ds="http://schemas.openxmlformats.org/officeDocument/2006/customXml" ds:itemID="{9799613B-78AE-4137-9B8F-6F582FE85D5D}"/>
</file>

<file path=customXml/itemProps3.xml><?xml version="1.0" encoding="utf-8"?>
<ds:datastoreItem xmlns:ds="http://schemas.openxmlformats.org/officeDocument/2006/customXml" ds:itemID="{C343BD24-1AA9-4B20-9F39-1C5E6B6BED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2010-07-27T14:18:12Z</dcterms:created>
  <dcterms:modified xsi:type="dcterms:W3CDTF">2011-01-12T14:44:06Z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